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315" windowHeight="12270" activeTab="0"/>
  </bookViews>
  <sheets>
    <sheet name="Wheat - Irrigated" sheetId="1" r:id="rId1"/>
    <sheet name="Information" sheetId="2" r:id="rId2"/>
  </sheets>
  <definedNames/>
  <calcPr calcMode="autoNoTable" fullCalcOnLoad="1"/>
</workbook>
</file>

<file path=xl/sharedStrings.xml><?xml version="1.0" encoding="utf-8"?>
<sst xmlns="http://schemas.openxmlformats.org/spreadsheetml/2006/main" count="197" uniqueCount="86">
  <si>
    <t>Seed</t>
  </si>
  <si>
    <t>Fertiliser</t>
  </si>
  <si>
    <t>Herbicide</t>
  </si>
  <si>
    <t>Insecticide</t>
  </si>
  <si>
    <t>Fungicide</t>
  </si>
  <si>
    <t>Freight</t>
  </si>
  <si>
    <t>Levies</t>
  </si>
  <si>
    <t>District:</t>
  </si>
  <si>
    <t>Darling Downs</t>
  </si>
  <si>
    <t>INCOME ($/ha)</t>
  </si>
  <si>
    <t xml:space="preserve"> /tonne</t>
  </si>
  <si>
    <t xml:space="preserve"> less:</t>
  </si>
  <si>
    <t>Drying</t>
  </si>
  <si>
    <t>Storage</t>
  </si>
  <si>
    <t>GROSS INCOME ($/ha)</t>
  </si>
  <si>
    <t>Machinery Operations (F.O.R.M)</t>
  </si>
  <si>
    <t>x</t>
  </si>
  <si>
    <t>each</t>
  </si>
  <si>
    <t>sprays</t>
  </si>
  <si>
    <t>L</t>
  </si>
  <si>
    <t>/L</t>
  </si>
  <si>
    <t>kg</t>
  </si>
  <si>
    <t xml:space="preserve"> /kg</t>
  </si>
  <si>
    <t>Growth Regulant</t>
  </si>
  <si>
    <t>Scouting</t>
  </si>
  <si>
    <t>Casual labour</t>
  </si>
  <si>
    <t>Chipping</t>
  </si>
  <si>
    <t>Harvesting:</t>
  </si>
  <si>
    <t>TOTAL VARIABLE COSTS ($/ha)</t>
  </si>
  <si>
    <t>GROSS MARGIN ($/ha)</t>
  </si>
  <si>
    <t>YIELD TO COVER VARIABLE COSTS (t/ha)</t>
  </si>
  <si>
    <t>PRICE TO COVER VARIABLE COSTS ($/t)</t>
  </si>
  <si>
    <t>Expected On-farm</t>
  </si>
  <si>
    <t>Expected Yield (t/ha)</t>
  </si>
  <si>
    <t>Price ($/t)</t>
  </si>
  <si>
    <t xml:space="preserve"> Price per tonne </t>
  </si>
  <si>
    <t>per tonne</t>
  </si>
  <si>
    <t>Yield</t>
  </si>
  <si>
    <t>$ PER HA</t>
  </si>
  <si>
    <t>tonnes per ha</t>
  </si>
  <si>
    <t>VARIABLE COSTS ($/ha) - PRE-HARVEST</t>
  </si>
  <si>
    <t>Fallow Spraying</t>
  </si>
  <si>
    <t>VARIABLE COSTS ($/ha) - HARVEST</t>
  </si>
  <si>
    <t xml:space="preserve">TOTAL PRE-HARVEST COSTS </t>
  </si>
  <si>
    <t xml:space="preserve">TOTAL HARVEST COSTS </t>
  </si>
  <si>
    <t>Aerial Spray</t>
  </si>
  <si>
    <t>Pre-harvest Spray</t>
  </si>
  <si>
    <t>On-farm price</t>
  </si>
  <si>
    <t>/ha</t>
  </si>
  <si>
    <t>Depot/Handling Charges</t>
  </si>
  <si>
    <t>Light Till ($/ha)</t>
  </si>
  <si>
    <t>Inter Row Cult. ($/ha)</t>
  </si>
  <si>
    <t>Air seeder ($/ha)</t>
  </si>
  <si>
    <t>Fertiliser Spreader ($/ha)</t>
  </si>
  <si>
    <t>Sprayer ($/ha)</t>
  </si>
  <si>
    <t>Aerial Applic. ($/ha)</t>
  </si>
  <si>
    <t>Irrigation</t>
  </si>
  <si>
    <t>ML/Ha</t>
  </si>
  <si>
    <t>/ML</t>
  </si>
  <si>
    <t>Power</t>
  </si>
  <si>
    <t>Repairs and Maintenance</t>
  </si>
  <si>
    <t>Market Price</t>
  </si>
  <si>
    <t>Grain Harvest (Self)($/ha)</t>
  </si>
  <si>
    <t>Grain Harvest (Contract)($/ha)</t>
  </si>
  <si>
    <t>Grain Drying ($/ton)</t>
  </si>
  <si>
    <t>Grain Handling ($/ton)</t>
  </si>
  <si>
    <t>Grain Storage ($/ton)</t>
  </si>
  <si>
    <t>Applications</t>
  </si>
  <si>
    <t>Cost</t>
  </si>
  <si>
    <t>/Ha</t>
  </si>
  <si>
    <t>/tonne</t>
  </si>
  <si>
    <t>Roger Herden (2006)</t>
  </si>
  <si>
    <t>applns</t>
  </si>
  <si>
    <t>Tractor/Grain Bin ($/hr)</t>
  </si>
  <si>
    <t>Labour: Casual ($/hr)</t>
  </si>
  <si>
    <t>Units</t>
  </si>
  <si>
    <t>t/hr</t>
  </si>
  <si>
    <t>t/ha</t>
  </si>
  <si>
    <t>/hr</t>
  </si>
  <si>
    <t>Chisel Plough ($/ha)</t>
  </si>
  <si>
    <t>Scarifier ($/ha)</t>
  </si>
  <si>
    <t>DAP</t>
  </si>
  <si>
    <t>Glean</t>
  </si>
  <si>
    <t>/gm</t>
  </si>
  <si>
    <t>gm</t>
  </si>
  <si>
    <t>WHEAT IRRIGATED - COSTS AND RETURNS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</si>
</sst>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quot;#,##0.00_);\(&quot;$&quot;#,##0.00\)"/>
    <numFmt numFmtId="167" formatCode="&quot;$&quot;#,##0_);\(&quot;$&quot;#,##0\)"/>
    <numFmt numFmtId="168" formatCode="0.0%"/>
    <numFmt numFmtId="169" formatCode="&quot;$&quot;#,##0.000"/>
    <numFmt numFmtId="170" formatCode="General_)"/>
    <numFmt numFmtId="171" formatCode="[$$-C09]#,##0"/>
    <numFmt numFmtId="172" formatCode="[$$-C09]#,##0.00"/>
    <numFmt numFmtId="173" formatCode="0.00_)"/>
    <numFmt numFmtId="174" formatCode="0.0"/>
    <numFmt numFmtId="175" formatCode="&quot;$&quot;#,##0.0_);\(&quot;$&quot;#,##0.0\)"/>
    <numFmt numFmtId="176" formatCode="0_)"/>
    <numFmt numFmtId="177" formatCode="0.0_)"/>
    <numFmt numFmtId="178" formatCode="&quot;$&quot;#,##0_);[Red]\(&quot;$&quot;#,##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0"/>
    <numFmt numFmtId="185" formatCode="#,##0.0"/>
    <numFmt numFmtId="186" formatCode="0.00000000"/>
    <numFmt numFmtId="187" formatCode="0.0000000"/>
    <numFmt numFmtId="188" formatCode="0.000000"/>
    <numFmt numFmtId="189" formatCode="0.00000"/>
    <numFmt numFmtId="190" formatCode="0.0000"/>
    <numFmt numFmtId="191" formatCode="0.000"/>
  </numFmts>
  <fonts count="49">
    <font>
      <sz val="10"/>
      <name val="Arial"/>
      <family val="0"/>
    </font>
    <font>
      <b/>
      <sz val="10"/>
      <name val="Arial"/>
      <family val="2"/>
    </font>
    <font>
      <sz val="8"/>
      <name val="Arial"/>
      <family val="2"/>
    </font>
    <font>
      <sz val="10"/>
      <name val="Courier"/>
      <family val="3"/>
    </font>
    <font>
      <sz val="10"/>
      <color indexed="9"/>
      <name val="Arial"/>
      <family val="2"/>
    </font>
    <font>
      <b/>
      <sz val="14"/>
      <name val="Arial"/>
      <family val="2"/>
    </font>
    <font>
      <b/>
      <sz val="10"/>
      <color indexed="9"/>
      <name val="Arial"/>
      <family val="2"/>
    </font>
    <font>
      <sz val="10"/>
      <color indexed="10"/>
      <name val="Arial"/>
      <family val="2"/>
    </font>
    <font>
      <b/>
      <i/>
      <u val="single"/>
      <sz val="16"/>
      <name val="Arial"/>
      <family val="2"/>
    </font>
    <font>
      <b/>
      <u val="single"/>
      <sz val="12"/>
      <name val="Arial"/>
      <family val="2"/>
    </font>
    <font>
      <i/>
      <sz val="12"/>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17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0">
    <xf numFmtId="0" fontId="0" fillId="0" borderId="0" xfId="0" applyAlignment="1">
      <alignment/>
    </xf>
    <xf numFmtId="170" fontId="1" fillId="0" borderId="0" xfId="55" applyNumberFormat="1" applyFont="1" applyAlignment="1" applyProtection="1">
      <alignment horizontal="left"/>
      <protection/>
    </xf>
    <xf numFmtId="170" fontId="0" fillId="0" borderId="0" xfId="55" applyNumberFormat="1" applyFont="1" applyAlignment="1" applyProtection="1">
      <alignment horizontal="center"/>
      <protection/>
    </xf>
    <xf numFmtId="170" fontId="0" fillId="0" borderId="0" xfId="55" applyFont="1">
      <alignment/>
      <protection/>
    </xf>
    <xf numFmtId="170" fontId="0" fillId="0" borderId="10" xfId="55" applyNumberFormat="1" applyFont="1" applyBorder="1" applyAlignment="1" applyProtection="1">
      <alignment horizontal="left"/>
      <protection/>
    </xf>
    <xf numFmtId="170" fontId="0" fillId="0" borderId="0" xfId="55" applyFont="1" applyBorder="1">
      <alignment/>
      <protection/>
    </xf>
    <xf numFmtId="170" fontId="0" fillId="0" borderId="0" xfId="55" applyNumberFormat="1" applyFont="1" applyBorder="1" applyAlignment="1" applyProtection="1">
      <alignment horizontal="left"/>
      <protection/>
    </xf>
    <xf numFmtId="170" fontId="0" fillId="0" borderId="11" xfId="55" applyFont="1" applyBorder="1">
      <alignment/>
      <protection/>
    </xf>
    <xf numFmtId="167" fontId="0" fillId="0" borderId="11" xfId="55" applyNumberFormat="1" applyFont="1" applyBorder="1" applyAlignment="1" applyProtection="1">
      <alignment horizontal="center"/>
      <protection/>
    </xf>
    <xf numFmtId="170" fontId="0" fillId="0" borderId="0" xfId="55" applyNumberFormat="1" applyFont="1" applyBorder="1" applyProtection="1">
      <alignment/>
      <protection/>
    </xf>
    <xf numFmtId="170" fontId="0" fillId="0" borderId="11" xfId="55" applyNumberFormat="1" applyFont="1" applyBorder="1" applyAlignment="1" applyProtection="1">
      <alignment horizontal="center"/>
      <protection/>
    </xf>
    <xf numFmtId="170" fontId="1" fillId="0" borderId="10" xfId="55" applyNumberFormat="1" applyFont="1" applyBorder="1" applyAlignment="1" applyProtection="1">
      <alignment horizontal="left"/>
      <protection/>
    </xf>
    <xf numFmtId="170" fontId="0" fillId="0" borderId="10" xfId="55" applyFont="1" applyBorder="1">
      <alignment/>
      <protection/>
    </xf>
    <xf numFmtId="170" fontId="0" fillId="0" borderId="0" xfId="55" applyNumberFormat="1" applyFont="1" applyBorder="1" applyAlignment="1" applyProtection="1" quotePrefix="1">
      <alignment horizontal="left"/>
      <protection/>
    </xf>
    <xf numFmtId="170" fontId="0" fillId="0" borderId="0" xfId="55" applyFont="1" applyBorder="1" applyProtection="1">
      <alignment/>
      <protection locked="0"/>
    </xf>
    <xf numFmtId="170" fontId="0" fillId="0" borderId="0" xfId="55" applyFont="1" applyBorder="1" applyAlignment="1">
      <alignment horizontal="center"/>
      <protection/>
    </xf>
    <xf numFmtId="170" fontId="0" fillId="0" borderId="10" xfId="55" applyFont="1" applyBorder="1" applyAlignment="1" applyProtection="1">
      <alignment horizontal="left"/>
      <protection/>
    </xf>
    <xf numFmtId="170" fontId="0" fillId="0" borderId="10" xfId="55" applyNumberFormat="1" applyFont="1" applyBorder="1" applyProtection="1">
      <alignment/>
      <protection/>
    </xf>
    <xf numFmtId="170" fontId="0" fillId="0" borderId="0" xfId="55" applyNumberFormat="1" applyFont="1" applyBorder="1" applyAlignment="1" applyProtection="1">
      <alignment horizontal="left"/>
      <protection locked="0"/>
    </xf>
    <xf numFmtId="170" fontId="0" fillId="0" borderId="0" xfId="55" applyNumberFormat="1" applyFont="1" applyBorder="1" applyProtection="1" quotePrefix="1">
      <alignment/>
      <protection/>
    </xf>
    <xf numFmtId="170" fontId="0" fillId="0" borderId="0" xfId="55" applyNumberFormat="1" applyFont="1" applyBorder="1" applyAlignment="1" applyProtection="1">
      <alignment horizontal="center"/>
      <protection/>
    </xf>
    <xf numFmtId="170" fontId="1" fillId="0" borderId="12" xfId="55" applyFont="1" applyBorder="1" applyAlignment="1">
      <alignment horizontal="center"/>
      <protection/>
    </xf>
    <xf numFmtId="170" fontId="1" fillId="0" borderId="13" xfId="55" applyFont="1" applyBorder="1" applyAlignment="1">
      <alignment horizontal="center"/>
      <protection/>
    </xf>
    <xf numFmtId="170" fontId="1" fillId="0" borderId="14" xfId="55" applyFont="1" applyBorder="1">
      <alignment/>
      <protection/>
    </xf>
    <xf numFmtId="170" fontId="1" fillId="33" borderId="15" xfId="55" applyNumberFormat="1" applyFont="1" applyFill="1" applyBorder="1" applyAlignment="1" applyProtection="1">
      <alignment horizontal="center"/>
      <protection locked="0"/>
    </xf>
    <xf numFmtId="170" fontId="0" fillId="0" borderId="0" xfId="55" applyNumberFormat="1" applyFont="1" applyAlignment="1" applyProtection="1">
      <alignment horizontal="right"/>
      <protection/>
    </xf>
    <xf numFmtId="170" fontId="1" fillId="34" borderId="16" xfId="55" applyNumberFormat="1" applyFont="1" applyFill="1" applyBorder="1" applyAlignment="1" applyProtection="1">
      <alignment horizontal="left"/>
      <protection/>
    </xf>
    <xf numFmtId="170" fontId="1" fillId="34" borderId="17" xfId="55" applyFont="1" applyFill="1" applyBorder="1">
      <alignment/>
      <protection/>
    </xf>
    <xf numFmtId="170" fontId="1" fillId="34" borderId="17" xfId="55" applyNumberFormat="1" applyFont="1" applyFill="1" applyBorder="1" applyProtection="1">
      <alignment/>
      <protection/>
    </xf>
    <xf numFmtId="170" fontId="1" fillId="34" borderId="18" xfId="55" applyFont="1" applyFill="1" applyBorder="1" applyAlignment="1">
      <alignment horizontal="center"/>
      <protection/>
    </xf>
    <xf numFmtId="170" fontId="1" fillId="0" borderId="0" xfId="55" applyFont="1">
      <alignment/>
      <protection/>
    </xf>
    <xf numFmtId="170" fontId="1" fillId="0" borderId="16" xfId="55" applyNumberFormat="1" applyFont="1" applyBorder="1" applyAlignment="1" applyProtection="1">
      <alignment horizontal="left"/>
      <protection/>
    </xf>
    <xf numFmtId="170" fontId="1" fillId="0" borderId="17" xfId="55" applyNumberFormat="1" applyFont="1" applyBorder="1" applyProtection="1">
      <alignment/>
      <protection/>
    </xf>
    <xf numFmtId="170" fontId="1" fillId="0" borderId="10" xfId="55" applyFont="1" applyBorder="1">
      <alignment/>
      <protection/>
    </xf>
    <xf numFmtId="170" fontId="1" fillId="0" borderId="0" xfId="55" applyNumberFormat="1" applyFont="1" applyBorder="1" applyAlignment="1" applyProtection="1">
      <alignment horizontal="left"/>
      <protection/>
    </xf>
    <xf numFmtId="170" fontId="1" fillId="0" borderId="0" xfId="55" applyFont="1" applyBorder="1">
      <alignment/>
      <protection/>
    </xf>
    <xf numFmtId="170" fontId="1" fillId="0" borderId="0" xfId="55" applyNumberFormat="1" applyFont="1" applyBorder="1" applyProtection="1">
      <alignment/>
      <protection/>
    </xf>
    <xf numFmtId="167" fontId="1" fillId="0" borderId="11" xfId="55" applyNumberFormat="1" applyFont="1" applyBorder="1" applyAlignment="1" applyProtection="1">
      <alignment horizontal="center"/>
      <protection/>
    </xf>
    <xf numFmtId="167" fontId="1" fillId="0" borderId="0" xfId="55" applyNumberFormat="1" applyFont="1" applyBorder="1" applyAlignment="1" applyProtection="1">
      <alignment horizontal="center"/>
      <protection/>
    </xf>
    <xf numFmtId="170" fontId="5" fillId="0" borderId="0" xfId="55" applyNumberFormat="1" applyFont="1" applyAlignment="1" applyProtection="1">
      <alignment horizontal="center"/>
      <protection/>
    </xf>
    <xf numFmtId="170" fontId="1" fillId="35" borderId="0" xfId="55" applyNumberFormat="1" applyFont="1" applyFill="1" applyBorder="1" applyAlignment="1" applyProtection="1">
      <alignment horizontal="center"/>
      <protection locked="0"/>
    </xf>
    <xf numFmtId="166" fontId="0" fillId="33" borderId="12" xfId="55" applyNumberFormat="1" applyFont="1" applyFill="1" applyBorder="1" applyAlignment="1" applyProtection="1">
      <alignment horizontal="center"/>
      <protection locked="0"/>
    </xf>
    <xf numFmtId="166" fontId="0" fillId="33" borderId="11" xfId="55" applyNumberFormat="1" applyFont="1" applyFill="1" applyBorder="1" applyAlignment="1" applyProtection="1">
      <alignment horizontal="center"/>
      <protection locked="0"/>
    </xf>
    <xf numFmtId="166" fontId="0" fillId="33" borderId="13" xfId="55" applyNumberFormat="1" applyFont="1" applyFill="1" applyBorder="1" applyAlignment="1" applyProtection="1">
      <alignment horizontal="center"/>
      <protection locked="0"/>
    </xf>
    <xf numFmtId="164" fontId="4" fillId="36" borderId="11" xfId="55" applyNumberFormat="1" applyFont="1" applyFill="1" applyBorder="1" applyAlignment="1">
      <alignment horizontal="center"/>
      <protection/>
    </xf>
    <xf numFmtId="39" fontId="0" fillId="33" borderId="15" xfId="55" applyNumberFormat="1" applyFont="1" applyFill="1" applyBorder="1" applyAlignment="1" applyProtection="1">
      <alignment horizontal="center"/>
      <protection locked="0"/>
    </xf>
    <xf numFmtId="164" fontId="4" fillId="36" borderId="12" xfId="55" applyNumberFormat="1" applyFont="1" applyFill="1" applyBorder="1" applyAlignment="1">
      <alignment horizontal="center"/>
      <protection/>
    </xf>
    <xf numFmtId="164" fontId="4" fillId="36" borderId="13" xfId="55" applyNumberFormat="1" applyFont="1" applyFill="1" applyBorder="1" applyAlignment="1">
      <alignment horizontal="center"/>
      <protection/>
    </xf>
    <xf numFmtId="170" fontId="1" fillId="0" borderId="19" xfId="55" applyFont="1" applyBorder="1">
      <alignment/>
      <protection/>
    </xf>
    <xf numFmtId="170" fontId="1" fillId="0" borderId="14" xfId="55" applyNumberFormat="1" applyFont="1" applyBorder="1" applyAlignment="1" applyProtection="1">
      <alignment horizontal="left"/>
      <protection/>
    </xf>
    <xf numFmtId="170" fontId="1" fillId="0" borderId="14" xfId="55" applyNumberFormat="1" applyFont="1" applyBorder="1" applyProtection="1">
      <alignment/>
      <protection/>
    </xf>
    <xf numFmtId="39" fontId="0" fillId="33" borderId="12" xfId="55" applyNumberFormat="1" applyFont="1" applyFill="1" applyBorder="1" applyAlignment="1" applyProtection="1">
      <alignment horizontal="center"/>
      <protection locked="0"/>
    </xf>
    <xf numFmtId="170" fontId="0" fillId="34" borderId="17" xfId="55" applyFont="1" applyFill="1" applyBorder="1">
      <alignment/>
      <protection/>
    </xf>
    <xf numFmtId="170" fontId="1" fillId="0" borderId="10" xfId="55" applyFont="1" applyBorder="1" applyAlignment="1" applyProtection="1">
      <alignment horizontal="left"/>
      <protection/>
    </xf>
    <xf numFmtId="172" fontId="4" fillId="36" borderId="12" xfId="55" applyNumberFormat="1" applyFont="1" applyFill="1" applyBorder="1" applyAlignment="1" applyProtection="1">
      <alignment horizontal="center"/>
      <protection/>
    </xf>
    <xf numFmtId="172" fontId="4" fillId="36" borderId="11" xfId="55" applyNumberFormat="1" applyFont="1" applyFill="1" applyBorder="1" applyAlignment="1" applyProtection="1">
      <alignment horizontal="center"/>
      <protection/>
    </xf>
    <xf numFmtId="172" fontId="4" fillId="36" borderId="13" xfId="55" applyNumberFormat="1" applyFont="1" applyFill="1" applyBorder="1" applyAlignment="1" applyProtection="1">
      <alignment horizontal="center"/>
      <protection/>
    </xf>
    <xf numFmtId="172" fontId="4" fillId="36" borderId="15" xfId="55" applyNumberFormat="1" applyFont="1" applyFill="1" applyBorder="1" applyAlignment="1" applyProtection="1">
      <alignment horizontal="center"/>
      <protection/>
    </xf>
    <xf numFmtId="170" fontId="0" fillId="0" borderId="0" xfId="55" applyNumberFormat="1" applyFont="1" applyBorder="1" applyProtection="1">
      <alignment/>
      <protection locked="0"/>
    </xf>
    <xf numFmtId="170" fontId="1" fillId="0" borderId="14" xfId="55" applyNumberFormat="1" applyFont="1" applyBorder="1" applyProtection="1">
      <alignment/>
      <protection locked="0"/>
    </xf>
    <xf numFmtId="170" fontId="1" fillId="0" borderId="0" xfId="55" applyNumberFormat="1" applyFont="1" applyBorder="1" applyProtection="1">
      <alignment/>
      <protection locked="0"/>
    </xf>
    <xf numFmtId="166" fontId="1" fillId="34" borderId="17" xfId="55" applyNumberFormat="1" applyFont="1" applyFill="1" applyBorder="1" applyProtection="1">
      <alignment/>
      <protection locked="0"/>
    </xf>
    <xf numFmtId="166" fontId="0" fillId="0" borderId="0" xfId="55" applyNumberFormat="1" applyFont="1" applyBorder="1" applyProtection="1">
      <alignment/>
      <protection locked="0"/>
    </xf>
    <xf numFmtId="171" fontId="0" fillId="0" borderId="0" xfId="55" applyNumberFormat="1" applyFont="1" applyBorder="1" applyProtection="1">
      <alignment/>
      <protection locked="0"/>
    </xf>
    <xf numFmtId="37" fontId="0" fillId="0" borderId="0" xfId="55" applyNumberFormat="1" applyFont="1" applyBorder="1" applyProtection="1">
      <alignment/>
      <protection locked="0"/>
    </xf>
    <xf numFmtId="170" fontId="0" fillId="0" borderId="0" xfId="55" applyNumberFormat="1" applyFont="1" applyBorder="1" applyAlignment="1" applyProtection="1">
      <alignment horizontal="center"/>
      <protection locked="0"/>
    </xf>
    <xf numFmtId="173" fontId="0" fillId="0" borderId="0" xfId="55" applyNumberFormat="1" applyFont="1" applyBorder="1" applyProtection="1">
      <alignment/>
      <protection locked="0"/>
    </xf>
    <xf numFmtId="39" fontId="0" fillId="0" borderId="0" xfId="55" applyNumberFormat="1" applyFont="1" applyBorder="1" applyProtection="1">
      <alignment/>
      <protection locked="0"/>
    </xf>
    <xf numFmtId="170" fontId="0" fillId="0" borderId="0" xfId="55" applyFont="1" applyBorder="1" applyAlignment="1" applyProtection="1">
      <alignment horizontal="center"/>
      <protection locked="0"/>
    </xf>
    <xf numFmtId="170" fontId="1" fillId="0" borderId="14" xfId="55" applyNumberFormat="1" applyFont="1" applyBorder="1" applyAlignment="1" applyProtection="1">
      <alignment horizontal="center"/>
      <protection locked="0"/>
    </xf>
    <xf numFmtId="166" fontId="1" fillId="0" borderId="14" xfId="55" applyNumberFormat="1" applyFont="1" applyBorder="1" applyProtection="1">
      <alignment/>
      <protection locked="0"/>
    </xf>
    <xf numFmtId="170" fontId="1" fillId="0" borderId="0" xfId="55" applyNumberFormat="1" applyFont="1" applyBorder="1" applyAlignment="1" applyProtection="1">
      <alignment horizontal="center"/>
      <protection locked="0"/>
    </xf>
    <xf numFmtId="166" fontId="1" fillId="0" borderId="0" xfId="55" applyNumberFormat="1" applyFont="1" applyBorder="1" applyProtection="1">
      <alignment/>
      <protection locked="0"/>
    </xf>
    <xf numFmtId="167" fontId="4" fillId="0" borderId="11" xfId="55" applyNumberFormat="1" applyFont="1" applyBorder="1" applyAlignment="1" applyProtection="1">
      <alignment horizontal="center"/>
      <protection/>
    </xf>
    <xf numFmtId="170" fontId="4" fillId="0" borderId="11" xfId="55" applyNumberFormat="1" applyFont="1" applyBorder="1" applyAlignment="1" applyProtection="1">
      <alignment horizontal="center"/>
      <protection/>
    </xf>
    <xf numFmtId="166" fontId="6" fillId="0" borderId="20" xfId="55" applyNumberFormat="1" applyFont="1" applyBorder="1" applyAlignment="1" applyProtection="1">
      <alignment horizontal="center"/>
      <protection/>
    </xf>
    <xf numFmtId="170" fontId="4" fillId="34" borderId="18" xfId="55" applyFont="1" applyFill="1" applyBorder="1" applyAlignment="1">
      <alignment horizontal="center"/>
      <protection/>
    </xf>
    <xf numFmtId="172" fontId="4" fillId="0" borderId="11" xfId="55" applyNumberFormat="1" applyFont="1" applyBorder="1" applyAlignment="1" applyProtection="1">
      <alignment horizontal="center"/>
      <protection/>
    </xf>
    <xf numFmtId="170" fontId="4" fillId="0" borderId="11" xfId="55" applyFont="1" applyBorder="1" applyAlignment="1">
      <alignment horizontal="center"/>
      <protection/>
    </xf>
    <xf numFmtId="170" fontId="4" fillId="0" borderId="13" xfId="55" applyNumberFormat="1" applyFont="1" applyBorder="1" applyAlignment="1" applyProtection="1">
      <alignment horizontal="center"/>
      <protection/>
    </xf>
    <xf numFmtId="170" fontId="1" fillId="34" borderId="19" xfId="55" applyNumberFormat="1" applyFont="1" applyFill="1" applyBorder="1" applyAlignment="1" applyProtection="1">
      <alignment horizontal="left"/>
      <protection/>
    </xf>
    <xf numFmtId="170" fontId="0" fillId="34" borderId="14" xfId="55" applyFont="1" applyFill="1" applyBorder="1">
      <alignment/>
      <protection/>
    </xf>
    <xf numFmtId="170" fontId="4" fillId="34" borderId="21" xfId="55" applyFont="1" applyFill="1" applyBorder="1" applyAlignment="1">
      <alignment horizontal="center"/>
      <protection/>
    </xf>
    <xf numFmtId="170" fontId="1" fillId="0" borderId="17" xfId="55" applyFont="1" applyBorder="1">
      <alignment/>
      <protection/>
    </xf>
    <xf numFmtId="167" fontId="1" fillId="0" borderId="18" xfId="55" applyNumberFormat="1" applyFont="1" applyBorder="1" applyAlignment="1" applyProtection="1">
      <alignment horizontal="center"/>
      <protection/>
    </xf>
    <xf numFmtId="166" fontId="0" fillId="0" borderId="11" xfId="55" applyNumberFormat="1" applyFont="1" applyBorder="1" applyProtection="1">
      <alignment/>
      <protection locked="0"/>
    </xf>
    <xf numFmtId="170" fontId="0" fillId="33" borderId="12" xfId="55" applyNumberFormat="1" applyFont="1" applyFill="1" applyBorder="1" applyAlignment="1" applyProtection="1">
      <alignment horizontal="center"/>
      <protection locked="0"/>
    </xf>
    <xf numFmtId="170" fontId="0" fillId="33" borderId="11" xfId="55" applyNumberFormat="1" applyFont="1" applyFill="1" applyBorder="1" applyAlignment="1" applyProtection="1">
      <alignment horizontal="center"/>
      <protection locked="0"/>
    </xf>
    <xf numFmtId="170" fontId="0" fillId="33" borderId="13" xfId="55" applyNumberFormat="1" applyFont="1" applyFill="1" applyBorder="1" applyAlignment="1" applyProtection="1">
      <alignment horizontal="center"/>
      <protection locked="0"/>
    </xf>
    <xf numFmtId="170" fontId="0" fillId="33" borderId="15" xfId="55" applyNumberFormat="1" applyFont="1" applyFill="1" applyBorder="1" applyAlignment="1" applyProtection="1">
      <alignment horizontal="center"/>
      <protection locked="0"/>
    </xf>
    <xf numFmtId="2" fontId="0" fillId="33" borderId="12" xfId="55" applyNumberFormat="1" applyFont="1" applyFill="1" applyBorder="1" applyAlignment="1" applyProtection="1">
      <alignment horizontal="center"/>
      <protection locked="0"/>
    </xf>
    <xf numFmtId="2" fontId="0" fillId="33" borderId="11" xfId="55" applyNumberFormat="1" applyFont="1" applyFill="1" applyBorder="1" applyAlignment="1" applyProtection="1">
      <alignment horizontal="center"/>
      <protection locked="0"/>
    </xf>
    <xf numFmtId="2" fontId="0" fillId="33" borderId="13" xfId="55" applyNumberFormat="1" applyFont="1" applyFill="1" applyBorder="1" applyAlignment="1" applyProtection="1">
      <alignment horizontal="center"/>
      <protection locked="0"/>
    </xf>
    <xf numFmtId="166" fontId="0" fillId="33" borderId="15" xfId="55" applyNumberFormat="1" applyFont="1" applyFill="1" applyBorder="1" applyAlignment="1" applyProtection="1">
      <alignment horizontal="center"/>
      <protection locked="0"/>
    </xf>
    <xf numFmtId="1" fontId="0" fillId="33" borderId="12" xfId="55" applyNumberFormat="1" applyFont="1" applyFill="1" applyBorder="1" applyAlignment="1" applyProtection="1">
      <alignment horizontal="center"/>
      <protection locked="0"/>
    </xf>
    <xf numFmtId="1" fontId="0" fillId="33" borderId="13" xfId="55" applyNumberFormat="1" applyFont="1" applyFill="1" applyBorder="1" applyAlignment="1" applyProtection="1">
      <alignment horizontal="center"/>
      <protection locked="0"/>
    </xf>
    <xf numFmtId="39" fontId="0" fillId="33" borderId="11" xfId="55" applyNumberFormat="1" applyFont="1" applyFill="1" applyBorder="1" applyAlignment="1" applyProtection="1">
      <alignment horizontal="center"/>
      <protection locked="0"/>
    </xf>
    <xf numFmtId="39" fontId="0" fillId="33" borderId="13" xfId="55" applyNumberFormat="1" applyFont="1" applyFill="1" applyBorder="1" applyAlignment="1" applyProtection="1">
      <alignment horizontal="center"/>
      <protection locked="0"/>
    </xf>
    <xf numFmtId="170" fontId="1" fillId="37" borderId="16" xfId="55" applyNumberFormat="1" applyFont="1" applyFill="1" applyBorder="1" applyAlignment="1" applyProtection="1">
      <alignment horizontal="left"/>
      <protection/>
    </xf>
    <xf numFmtId="170" fontId="1" fillId="37" borderId="17" xfId="55" applyNumberFormat="1" applyFont="1" applyFill="1" applyBorder="1" applyProtection="1">
      <alignment/>
      <protection/>
    </xf>
    <xf numFmtId="166" fontId="1" fillId="37" borderId="18" xfId="55" applyNumberFormat="1" applyFont="1" applyFill="1" applyBorder="1" applyAlignment="1" applyProtection="1">
      <alignment horizontal="center"/>
      <protection/>
    </xf>
    <xf numFmtId="167" fontId="1" fillId="0" borderId="21" xfId="55" applyNumberFormat="1" applyFont="1" applyBorder="1" applyAlignment="1" applyProtection="1">
      <alignment horizontal="center"/>
      <protection/>
    </xf>
    <xf numFmtId="170" fontId="1" fillId="37" borderId="16" xfId="55" applyNumberFormat="1" applyFont="1" applyFill="1" applyBorder="1" applyAlignment="1" applyProtection="1">
      <alignment/>
      <protection/>
    </xf>
    <xf numFmtId="170" fontId="1" fillId="37" borderId="17" xfId="55" applyNumberFormat="1" applyFont="1" applyFill="1" applyBorder="1" applyProtection="1">
      <alignment/>
      <protection locked="0"/>
    </xf>
    <xf numFmtId="170" fontId="1" fillId="37" borderId="17" xfId="55" applyNumberFormat="1" applyFont="1" applyFill="1" applyBorder="1" applyAlignment="1" applyProtection="1">
      <alignment horizontal="center"/>
      <protection locked="0"/>
    </xf>
    <xf numFmtId="170" fontId="1" fillId="37" borderId="17" xfId="55" applyFont="1" applyFill="1" applyBorder="1">
      <alignment/>
      <protection/>
    </xf>
    <xf numFmtId="166" fontId="1" fillId="37" borderId="17" xfId="55" applyNumberFormat="1" applyFont="1" applyFill="1" applyBorder="1" applyProtection="1">
      <alignment/>
      <protection locked="0"/>
    </xf>
    <xf numFmtId="167" fontId="4" fillId="0" borderId="12" xfId="55" applyNumberFormat="1" applyFont="1" applyBorder="1" applyAlignment="1" applyProtection="1">
      <alignment horizontal="center"/>
      <protection/>
    </xf>
    <xf numFmtId="170" fontId="1" fillId="0" borderId="17" xfId="55" applyNumberFormat="1" applyFont="1" applyBorder="1" applyAlignment="1" applyProtection="1">
      <alignment horizontal="center"/>
      <protection/>
    </xf>
    <xf numFmtId="170" fontId="1" fillId="37" borderId="22" xfId="55" applyNumberFormat="1" applyFont="1" applyFill="1" applyBorder="1" applyAlignment="1" applyProtection="1">
      <alignment horizontal="left"/>
      <protection/>
    </xf>
    <xf numFmtId="170" fontId="1" fillId="37" borderId="23" xfId="55" applyNumberFormat="1" applyFont="1" applyFill="1" applyBorder="1" applyProtection="1">
      <alignment/>
      <protection/>
    </xf>
    <xf numFmtId="170" fontId="1" fillId="37" borderId="23" xfId="55" applyNumberFormat="1" applyFont="1" applyFill="1" applyBorder="1" applyAlignment="1" applyProtection="1">
      <alignment horizontal="center"/>
      <protection/>
    </xf>
    <xf numFmtId="170" fontId="1" fillId="37" borderId="23" xfId="55" applyFont="1" applyFill="1" applyBorder="1">
      <alignment/>
      <protection/>
    </xf>
    <xf numFmtId="166" fontId="1" fillId="37" borderId="24" xfId="55" applyNumberFormat="1" applyFont="1" applyFill="1" applyBorder="1" applyAlignment="1" applyProtection="1">
      <alignment horizontal="center"/>
      <protection/>
    </xf>
    <xf numFmtId="170" fontId="1" fillId="38" borderId="19" xfId="55" applyNumberFormat="1" applyFont="1" applyFill="1" applyBorder="1" applyAlignment="1" applyProtection="1">
      <alignment horizontal="left"/>
      <protection/>
    </xf>
    <xf numFmtId="170" fontId="1" fillId="38" borderId="14" xfId="55" applyNumberFormat="1" applyFont="1" applyFill="1" applyBorder="1" applyProtection="1">
      <alignment/>
      <protection/>
    </xf>
    <xf numFmtId="170" fontId="1" fillId="38" borderId="16" xfId="55" applyNumberFormat="1" applyFont="1" applyFill="1" applyBorder="1" applyAlignment="1" applyProtection="1">
      <alignment horizontal="left"/>
      <protection/>
    </xf>
    <xf numFmtId="170" fontId="1" fillId="38" borderId="17" xfId="55" applyNumberFormat="1" applyFont="1" applyFill="1" applyBorder="1" applyProtection="1">
      <alignment/>
      <protection/>
    </xf>
    <xf numFmtId="2" fontId="6" fillId="39" borderId="15" xfId="55" applyNumberFormat="1" applyFont="1" applyFill="1" applyBorder="1" applyAlignment="1" applyProtection="1">
      <alignment horizontal="center"/>
      <protection/>
    </xf>
    <xf numFmtId="166" fontId="6" fillId="39" borderId="13" xfId="55" applyNumberFormat="1" applyFont="1" applyFill="1" applyBorder="1" applyAlignment="1" applyProtection="1">
      <alignment horizontal="center"/>
      <protection/>
    </xf>
    <xf numFmtId="166" fontId="6" fillId="39" borderId="15" xfId="55" applyNumberFormat="1" applyFont="1" applyFill="1" applyBorder="1" applyAlignment="1" applyProtection="1">
      <alignment horizontal="center"/>
      <protection/>
    </xf>
    <xf numFmtId="171" fontId="4" fillId="36" borderId="15" xfId="55" applyNumberFormat="1" applyFont="1" applyFill="1" applyBorder="1" applyAlignment="1" applyProtection="1">
      <alignment horizontal="center"/>
      <protection/>
    </xf>
    <xf numFmtId="171" fontId="0" fillId="33" borderId="11" xfId="55" applyNumberFormat="1" applyFont="1" applyFill="1" applyBorder="1" applyAlignment="1" applyProtection="1">
      <alignment horizontal="center"/>
      <protection locked="0"/>
    </xf>
    <xf numFmtId="171" fontId="0" fillId="33" borderId="13" xfId="55" applyNumberFormat="1" applyFont="1" applyFill="1" applyBorder="1" applyAlignment="1" applyProtection="1">
      <alignment horizontal="center"/>
      <protection locked="0"/>
    </xf>
    <xf numFmtId="171" fontId="4" fillId="39" borderId="0" xfId="55" applyNumberFormat="1" applyFont="1" applyFill="1" applyBorder="1" applyAlignment="1">
      <alignment horizontal="center"/>
      <protection/>
    </xf>
    <xf numFmtId="171" fontId="4" fillId="39" borderId="23" xfId="55" applyNumberFormat="1" applyFont="1" applyFill="1" applyBorder="1" applyAlignment="1">
      <alignment horizontal="center"/>
      <protection/>
    </xf>
    <xf numFmtId="0" fontId="4" fillId="39" borderId="23" xfId="0" applyFont="1" applyFill="1" applyBorder="1" applyAlignment="1">
      <alignment horizontal="center"/>
    </xf>
    <xf numFmtId="171" fontId="4" fillId="39" borderId="20" xfId="55" applyNumberFormat="1" applyFont="1" applyFill="1" applyBorder="1" applyAlignment="1">
      <alignment horizontal="center"/>
      <protection/>
    </xf>
    <xf numFmtId="0" fontId="4" fillId="39" borderId="0" xfId="0" applyFont="1" applyFill="1" applyAlignment="1">
      <alignment horizontal="center"/>
    </xf>
    <xf numFmtId="171" fontId="4" fillId="39" borderId="14" xfId="55" applyNumberFormat="1" applyFont="1" applyFill="1" applyBorder="1" applyAlignment="1">
      <alignment horizontal="center"/>
      <protection/>
    </xf>
    <xf numFmtId="0" fontId="4" fillId="39" borderId="14" xfId="0" applyFont="1" applyFill="1" applyBorder="1" applyAlignment="1">
      <alignment horizontal="center"/>
    </xf>
    <xf numFmtId="171" fontId="4" fillId="39" borderId="21" xfId="55" applyNumberFormat="1" applyFont="1" applyFill="1" applyBorder="1" applyAlignment="1">
      <alignment horizontal="center"/>
      <protection/>
    </xf>
    <xf numFmtId="171" fontId="6" fillId="40" borderId="15" xfId="55" applyNumberFormat="1" applyFont="1" applyFill="1" applyBorder="1" applyAlignment="1">
      <alignment horizontal="center"/>
      <protection/>
    </xf>
    <xf numFmtId="2" fontId="6" fillId="36" borderId="15" xfId="55" applyNumberFormat="1" applyFont="1" applyFill="1" applyBorder="1" applyAlignment="1">
      <alignment horizontal="center"/>
      <protection/>
    </xf>
    <xf numFmtId="2" fontId="1" fillId="33" borderId="14" xfId="55" applyNumberFormat="1" applyFont="1" applyFill="1" applyBorder="1" applyAlignment="1" applyProtection="1">
      <alignment horizontal="center"/>
      <protection locked="0"/>
    </xf>
    <xf numFmtId="2" fontId="1" fillId="33" borderId="17" xfId="55" applyNumberFormat="1" applyFont="1" applyFill="1" applyBorder="1" applyAlignment="1" applyProtection="1">
      <alignment horizontal="center"/>
      <protection locked="0"/>
    </xf>
    <xf numFmtId="2" fontId="0" fillId="33" borderId="17" xfId="0" applyNumberFormat="1" applyFont="1" applyFill="1" applyBorder="1" applyAlignment="1" applyProtection="1">
      <alignment horizontal="center"/>
      <protection locked="0"/>
    </xf>
    <xf numFmtId="2" fontId="1" fillId="33" borderId="21" xfId="55" applyNumberFormat="1" applyFont="1" applyFill="1" applyBorder="1" applyAlignment="1" applyProtection="1">
      <alignment horizontal="center"/>
      <protection locked="0"/>
    </xf>
    <xf numFmtId="0" fontId="0" fillId="0" borderId="0" xfId="55" applyNumberFormat="1" applyFont="1" applyAlignment="1" applyProtection="1">
      <alignment horizontal="fill"/>
      <protection/>
    </xf>
    <xf numFmtId="0" fontId="1" fillId="0" borderId="0" xfId="55" applyNumberFormat="1" applyFont="1" applyBorder="1" applyAlignment="1" applyProtection="1">
      <alignment horizontal="left"/>
      <protection/>
    </xf>
    <xf numFmtId="0" fontId="1" fillId="0" borderId="0" xfId="55" applyNumberFormat="1" applyFont="1" applyBorder="1" applyProtection="1">
      <alignment/>
      <protection/>
    </xf>
    <xf numFmtId="164" fontId="0" fillId="33" borderId="13" xfId="55" applyNumberFormat="1" applyFont="1" applyFill="1" applyBorder="1" applyAlignment="1" applyProtection="1">
      <alignment horizontal="center"/>
      <protection locked="0"/>
    </xf>
    <xf numFmtId="37" fontId="0" fillId="33" borderId="15" xfId="55" applyNumberFormat="1" applyFont="1" applyFill="1" applyBorder="1" applyAlignment="1" applyProtection="1">
      <alignment horizontal="center"/>
      <protection locked="0"/>
    </xf>
    <xf numFmtId="164" fontId="0" fillId="33" borderId="15" xfId="55" applyNumberFormat="1" applyFont="1" applyFill="1" applyBorder="1" applyAlignment="1" applyProtection="1">
      <alignment horizontal="center"/>
      <protection locked="0"/>
    </xf>
    <xf numFmtId="166" fontId="4" fillId="36" borderId="15" xfId="55" applyNumberFormat="1" applyFont="1" applyFill="1" applyBorder="1" applyAlignment="1" applyProtection="1">
      <alignment horizontal="center"/>
      <protection/>
    </xf>
    <xf numFmtId="170" fontId="0" fillId="33" borderId="15" xfId="55" applyFont="1" applyFill="1" applyBorder="1" applyAlignment="1" applyProtection="1">
      <alignment horizontal="center"/>
      <protection locked="0"/>
    </xf>
    <xf numFmtId="170" fontId="0" fillId="0" borderId="0" xfId="55" applyFont="1" applyBorder="1" quotePrefix="1">
      <alignment/>
      <protection/>
    </xf>
    <xf numFmtId="170" fontId="0" fillId="0" borderId="0" xfId="55" applyNumberFormat="1" applyFont="1" applyFill="1" applyBorder="1" applyAlignment="1" applyProtection="1">
      <alignment horizontal="left"/>
      <protection/>
    </xf>
    <xf numFmtId="170" fontId="0" fillId="0" borderId="0" xfId="55" applyNumberFormat="1" applyFont="1" applyFill="1" applyBorder="1" applyAlignment="1" applyProtection="1">
      <alignment horizontal="center"/>
      <protection/>
    </xf>
    <xf numFmtId="170" fontId="0" fillId="0" borderId="0" xfId="55" applyFont="1" applyFill="1" applyBorder="1">
      <alignment/>
      <protection/>
    </xf>
    <xf numFmtId="39" fontId="0" fillId="0" borderId="0" xfId="55" applyNumberFormat="1" applyFont="1" applyFill="1" applyBorder="1" applyAlignment="1" applyProtection="1">
      <alignment horizontal="center"/>
      <protection locked="0"/>
    </xf>
    <xf numFmtId="172" fontId="4" fillId="0" borderId="13" xfId="55" applyNumberFormat="1" applyFont="1" applyFill="1" applyBorder="1" applyAlignment="1" applyProtection="1">
      <alignment horizontal="center"/>
      <protection/>
    </xf>
    <xf numFmtId="174" fontId="0" fillId="0" borderId="0" xfId="55" applyNumberFormat="1" applyFont="1" applyFill="1" applyBorder="1" applyAlignment="1" applyProtection="1">
      <alignment horizontal="center"/>
      <protection locked="0"/>
    </xf>
    <xf numFmtId="166" fontId="0" fillId="0" borderId="0" xfId="55" applyNumberFormat="1" applyFont="1" applyFill="1" applyBorder="1" applyAlignment="1" applyProtection="1">
      <alignment horizontal="center"/>
      <protection locked="0"/>
    </xf>
    <xf numFmtId="9" fontId="0" fillId="0" borderId="0" xfId="55" applyNumberFormat="1" applyFont="1" applyFill="1" applyBorder="1" applyAlignment="1" applyProtection="1">
      <alignment horizontal="center"/>
      <protection locked="0"/>
    </xf>
    <xf numFmtId="9" fontId="0" fillId="0" borderId="0" xfId="55" applyNumberFormat="1" applyFont="1" applyFill="1" applyBorder="1" applyProtection="1">
      <alignment/>
      <protection locked="0"/>
    </xf>
    <xf numFmtId="166" fontId="0" fillId="0" borderId="11" xfId="55" applyNumberFormat="1" applyFont="1" applyFill="1" applyBorder="1" applyAlignment="1" applyProtection="1">
      <alignment horizontal="center"/>
      <protection locked="0"/>
    </xf>
    <xf numFmtId="170" fontId="0" fillId="0" borderId="20" xfId="55" applyNumberFormat="1" applyFont="1" applyBorder="1" applyAlignment="1" applyProtection="1">
      <alignment horizontal="left"/>
      <protection/>
    </xf>
    <xf numFmtId="174" fontId="0" fillId="33" borderId="15" xfId="55" applyNumberFormat="1" applyFont="1" applyFill="1" applyBorder="1" applyAlignment="1" applyProtection="1">
      <alignment horizontal="center"/>
      <protection locked="0"/>
    </xf>
    <xf numFmtId="174" fontId="0" fillId="33" borderId="13" xfId="55" applyNumberFormat="1" applyFont="1" applyFill="1" applyBorder="1" applyAlignment="1" applyProtection="1">
      <alignment horizontal="center"/>
      <protection locked="0"/>
    </xf>
    <xf numFmtId="170" fontId="1" fillId="0" borderId="0" xfId="55" applyFont="1" applyBorder="1" applyAlignment="1">
      <alignment horizontal="center"/>
      <protection/>
    </xf>
    <xf numFmtId="166" fontId="1" fillId="0" borderId="0" xfId="55" applyNumberFormat="1" applyFont="1" applyBorder="1" applyAlignment="1" applyProtection="1">
      <alignment horizontal="center"/>
      <protection locked="0"/>
    </xf>
    <xf numFmtId="167" fontId="4" fillId="36" borderId="12" xfId="55" applyNumberFormat="1" applyFont="1" applyFill="1" applyBorder="1" applyAlignment="1" applyProtection="1">
      <alignment horizontal="center"/>
      <protection/>
    </xf>
    <xf numFmtId="167" fontId="4" fillId="36" borderId="11" xfId="55" applyNumberFormat="1" applyFont="1" applyFill="1" applyBorder="1" applyAlignment="1" applyProtection="1">
      <alignment horizontal="center"/>
      <protection/>
    </xf>
    <xf numFmtId="167" fontId="4" fillId="36" borderId="13" xfId="55" applyNumberFormat="1" applyFont="1" applyFill="1" applyBorder="1" applyAlignment="1" applyProtection="1">
      <alignment horizontal="center"/>
      <protection/>
    </xf>
    <xf numFmtId="0" fontId="4" fillId="39" borderId="0" xfId="55" applyNumberFormat="1" applyFont="1" applyFill="1" applyBorder="1" applyAlignment="1">
      <alignment horizontal="center"/>
      <protection/>
    </xf>
    <xf numFmtId="170" fontId="7" fillId="0" borderId="0" xfId="55" applyFont="1" applyBorder="1">
      <alignment/>
      <protection/>
    </xf>
    <xf numFmtId="177" fontId="4" fillId="36" borderId="12" xfId="55" applyNumberFormat="1" applyFont="1" applyFill="1" applyBorder="1" applyAlignment="1" applyProtection="1">
      <alignment horizontal="center"/>
      <protection/>
    </xf>
    <xf numFmtId="177" fontId="4" fillId="36" borderId="11" xfId="55" applyNumberFormat="1" applyFont="1" applyFill="1" applyBorder="1" applyAlignment="1" applyProtection="1">
      <alignment horizontal="center"/>
      <protection/>
    </xf>
    <xf numFmtId="177" fontId="4" fillId="36" borderId="13" xfId="55" applyNumberFormat="1" applyFont="1" applyFill="1" applyBorder="1" applyAlignment="1" applyProtection="1">
      <alignment horizontal="center"/>
      <protection/>
    </xf>
    <xf numFmtId="170" fontId="0" fillId="33" borderId="11" xfId="55" applyFont="1" applyFill="1" applyBorder="1" applyAlignment="1" applyProtection="1">
      <alignment horizontal="center"/>
      <protection locked="0"/>
    </xf>
    <xf numFmtId="176" fontId="0" fillId="33" borderId="12" xfId="55" applyNumberFormat="1" applyFont="1" applyFill="1" applyBorder="1" applyAlignment="1" applyProtection="1">
      <alignment horizontal="center"/>
      <protection locked="0"/>
    </xf>
    <xf numFmtId="176" fontId="0" fillId="33" borderId="13" xfId="55" applyNumberFormat="1" applyFont="1" applyFill="1" applyBorder="1" applyAlignment="1" applyProtection="1">
      <alignment horizontal="center"/>
      <protection locked="0"/>
    </xf>
    <xf numFmtId="0" fontId="8" fillId="0" borderId="0" xfId="0" applyFont="1" applyFill="1" applyBorder="1" applyAlignment="1">
      <alignment/>
    </xf>
    <xf numFmtId="0" fontId="0" fillId="0" borderId="0" xfId="0" applyFill="1" applyBorder="1" applyAlignment="1">
      <alignment/>
    </xf>
    <xf numFmtId="0" fontId="9" fillId="0" borderId="0" xfId="0" applyFont="1" applyFill="1" applyBorder="1" applyAlignment="1">
      <alignment/>
    </xf>
    <xf numFmtId="0" fontId="1"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xf>
    <xf numFmtId="0" fontId="1" fillId="0" borderId="0" xfId="0"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xf>
    <xf numFmtId="165" fontId="11" fillId="0" borderId="0" xfId="0" applyNumberFormat="1" applyFont="1" applyFill="1" applyBorder="1" applyAlignment="1">
      <alignment horizontal="center"/>
    </xf>
    <xf numFmtId="164" fontId="0" fillId="0" borderId="0" xfId="0" applyNumberFormat="1" applyFill="1" applyBorder="1" applyAlignment="1">
      <alignment/>
    </xf>
    <xf numFmtId="170" fontId="5" fillId="0" borderId="0" xfId="55" applyNumberFormat="1" applyFont="1" applyAlignment="1" applyProtection="1">
      <alignment horizontal="center"/>
      <protection/>
    </xf>
    <xf numFmtId="170" fontId="0" fillId="34" borderId="17" xfId="55" applyFont="1" applyFill="1" applyBorder="1" applyAlignment="1">
      <alignment horizontal="center"/>
      <protection/>
    </xf>
    <xf numFmtId="170" fontId="1" fillId="0" borderId="17" xfId="55" applyFont="1" applyBorder="1" applyAlignment="1">
      <alignment horizontal="center"/>
      <protection/>
    </xf>
    <xf numFmtId="170" fontId="1" fillId="0" borderId="18" xfId="55" applyFont="1" applyBorder="1" applyAlignment="1">
      <alignment horizontal="center"/>
      <protection/>
    </xf>
    <xf numFmtId="170" fontId="0" fillId="34" borderId="14"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SORGHUM"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xdr:row>
      <xdr:rowOff>0</xdr:rowOff>
    </xdr:from>
    <xdr:to>
      <xdr:col>13</xdr:col>
      <xdr:colOff>476250</xdr:colOff>
      <xdr:row>9</xdr:row>
      <xdr:rowOff>38100</xdr:rowOff>
    </xdr:to>
    <xdr:sp>
      <xdr:nvSpPr>
        <xdr:cNvPr id="1" name="TextBox 1"/>
        <xdr:cNvSpPr txBox="1">
          <a:spLocks noChangeArrowheads="1"/>
        </xdr:cNvSpPr>
      </xdr:nvSpPr>
      <xdr:spPr>
        <a:xfrm>
          <a:off x="7267575" y="542925"/>
          <a:ext cx="1743075"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data provided here is an example only</a:t>
          </a:r>
          <a:r>
            <a:rPr lang="en-US" cap="none" sz="1100" b="0" i="0" u="none" baseline="0">
              <a:solidFill>
                <a:srgbClr val="000000"/>
              </a:solidFill>
              <a:latin typeface="Calibri"/>
              <a:ea typeface="Calibri"/>
              <a:cs typeface="Calibri"/>
            </a:rPr>
            <a:t> and should be revised to reflect your particular situation.</a:t>
          </a:r>
        </a:p>
      </xdr:txBody>
    </xdr:sp>
    <xdr:clientData/>
  </xdr:twoCellAnchor>
  <xdr:twoCellAnchor editAs="oneCell">
    <xdr:from>
      <xdr:col>11</xdr:col>
      <xdr:colOff>428625</xdr:colOff>
      <xdr:row>9</xdr:row>
      <xdr:rowOff>142875</xdr:rowOff>
    </xdr:from>
    <xdr:to>
      <xdr:col>13</xdr:col>
      <xdr:colOff>276225</xdr:colOff>
      <xdr:row>20</xdr:row>
      <xdr:rowOff>0</xdr:rowOff>
    </xdr:to>
    <xdr:pic>
      <xdr:nvPicPr>
        <xdr:cNvPr id="2" name="Picture 2"/>
        <xdr:cNvPicPr preferRelativeResize="1">
          <a:picLocks noChangeAspect="1"/>
        </xdr:cNvPicPr>
      </xdr:nvPicPr>
      <xdr:blipFill>
        <a:blip r:embed="rId1"/>
        <a:stretch>
          <a:fillRect/>
        </a:stretch>
      </xdr:blipFill>
      <xdr:spPr>
        <a:xfrm>
          <a:off x="7496175" y="1495425"/>
          <a:ext cx="1314450" cy="1466850"/>
        </a:xfrm>
        <a:prstGeom prst="rect">
          <a:avLst/>
        </a:prstGeom>
        <a:noFill/>
        <a:ln w="9525" cmpd="sng">
          <a:solidFill>
            <a:srgbClr val="4A452A"/>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13</xdr:col>
      <xdr:colOff>142875</xdr:colOff>
      <xdr:row>120</xdr:row>
      <xdr:rowOff>95250</xdr:rowOff>
    </xdr:to>
    <xdr:sp>
      <xdr:nvSpPr>
        <xdr:cNvPr id="1" name="Text Box 1"/>
        <xdr:cNvSpPr txBox="1">
          <a:spLocks noChangeArrowheads="1"/>
        </xdr:cNvSpPr>
      </xdr:nvSpPr>
      <xdr:spPr>
        <a:xfrm>
          <a:off x="76200" y="57150"/>
          <a:ext cx="10287000" cy="196977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1. Introduction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template aims to assist farmers to make more informed production and business decisions. By using the gross margin guideline, to understand what it costs to grow and sell an agricultural product, a farmer may be better able to identify areas within his/her business where the margins can be improved. It should be emphasised that this template is only a guide and should be adapted to the individual’s situation. Every farmer has different soil types, costs &amp; returns, application rates, and so forth. It should be used as a framework to determine your own costs of production and crop selection.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2. What is a Gross Margin?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Gross Margin (GM) is a financial yardstick used for comparing alternative farm enterprises. The GM is calculated by subtracting all variable costs directly incurred by the enterprise from the gross income received for the sale of the produce. Variable costs include land preparation, fertiliser, planting, seed, chemicals, casual labour, picking, packaging, freight, and selling expenses. Gross income is that received before any agents commission, levies, freight or other selling costs are subtracted. A Gross Margin is not a measure of farm profit as it does not take into account fixed costs of the enterprise. These include rates, operators labour, insurance, interest, depreciation, administration, and so forth. You may consider the Gross Margin as a contribution towards farm overheads (fixed costs). Gross margins for different cropping enterprises can only be compared if they use the same land, permanent labour, and machinery resources. If this is not the case a more detailed analysis is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Gross Margin is expressed in several ways; per hectare, per carton, or per tonne. Expressing the GM as $ per Megalitre can also be useful as water can be a limiting factor of production. The basic calculation of a Gross Margin is as follows: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GROSS INCOME (Price x Yield)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Less:       TOTAL GROWING COSTS ($/ha)
</a:t>
          </a:r>
          <a:r>
            <a:rPr lang="en-US" cap="none" sz="1000" b="1" i="0" u="none" baseline="0">
              <a:solidFill>
                <a:srgbClr val="000000"/>
              </a:solidFill>
              <a:latin typeface="Arial"/>
              <a:ea typeface="Arial"/>
              <a:cs typeface="Arial"/>
            </a:rPr>
            <a:t>               HARVESTING COSTS ($/Carton x Yield)
</a:t>
          </a:r>
          <a:r>
            <a:rPr lang="en-US" cap="none" sz="1000" b="1" i="0" u="none" baseline="0">
              <a:solidFill>
                <a:srgbClr val="000000"/>
              </a:solidFill>
              <a:latin typeface="Arial"/>
              <a:ea typeface="Arial"/>
              <a:cs typeface="Arial"/>
            </a:rPr>
            <a:t>               PACKING AND PACKAGING COSTS ($/Carton x Yield)
</a:t>
          </a:r>
          <a:r>
            <a:rPr lang="en-US" cap="none" sz="1000" b="1" i="0" u="none" baseline="0">
              <a:solidFill>
                <a:srgbClr val="000000"/>
              </a:solidFill>
              <a:latin typeface="Arial"/>
              <a:ea typeface="Arial"/>
              <a:cs typeface="Arial"/>
            </a:rPr>
            <a:t>               FREIGHT COSTS ($/Carton x Yield)
</a:t>
          </a:r>
          <a:r>
            <a:rPr lang="en-US" cap="none" sz="1000" b="1" i="0" u="none" baseline="0">
              <a:solidFill>
                <a:srgbClr val="000000"/>
              </a:solidFill>
              <a:latin typeface="Arial"/>
              <a:ea typeface="Arial"/>
              <a:cs typeface="Arial"/>
            </a:rPr>
            <a:t>               MARKETING COSTS (Commission/Levies Rate)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Margins can also be very useful in the following situations:
</a:t>
          </a:r>
          <a:r>
            <a:rPr lang="en-US" cap="none" sz="1000" b="0" i="0" u="none" baseline="0">
              <a:solidFill>
                <a:srgbClr val="000000"/>
              </a:solidFill>
              <a:latin typeface="Arial"/>
              <a:ea typeface="Arial"/>
              <a:cs typeface="Arial"/>
            </a:rPr>
            <a:t>• Selecting the most desirable (profitable, time efficient, water efficient, etc.) cropping enterprise or rotation.
</a:t>
          </a:r>
          <a:r>
            <a:rPr lang="en-US" cap="none" sz="1000" b="0" i="0" u="none" baseline="0">
              <a:solidFill>
                <a:srgbClr val="000000"/>
              </a:solidFill>
              <a:latin typeface="Arial"/>
              <a:ea typeface="Arial"/>
              <a:cs typeface="Arial"/>
            </a:rPr>
            <a:t>• Comparing different farming methods  eg. seed v. speedling, or trickle v. flood irrigation.
</a:t>
          </a:r>
          <a:r>
            <a:rPr lang="en-US" cap="none" sz="1000" b="0" i="0" u="none" baseline="0">
              <a:solidFill>
                <a:srgbClr val="000000"/>
              </a:solidFill>
              <a:latin typeface="Arial"/>
              <a:ea typeface="Arial"/>
              <a:cs typeface="Arial"/>
            </a:rPr>
            <a:t>• Preparing cash-flow budgets.
</a:t>
          </a:r>
          <a:r>
            <a:rPr lang="en-US" cap="none" sz="1000" b="0" i="0" u="none" baseline="0">
              <a:solidFill>
                <a:srgbClr val="000000"/>
              </a:solidFill>
              <a:latin typeface="Arial"/>
              <a:ea typeface="Arial"/>
              <a:cs typeface="Arial"/>
            </a:rPr>
            <a:t>• Estimating farm profit and loss.
</a:t>
          </a:r>
          <a:r>
            <a:rPr lang="en-US" cap="none" sz="1000" b="0" i="0" u="none" baseline="0">
              <a:solidFill>
                <a:srgbClr val="000000"/>
              </a:solidFill>
              <a:latin typeface="Arial"/>
              <a:ea typeface="Arial"/>
              <a:cs typeface="Arial"/>
            </a:rPr>
            <a:t>• Calculating costs of production.
</a:t>
          </a:r>
          <a:r>
            <a:rPr lang="en-US" cap="none" sz="1000" b="0" i="0" u="none" baseline="0">
              <a:solidFill>
                <a:srgbClr val="000000"/>
              </a:solidFill>
              <a:latin typeface="Arial"/>
              <a:ea typeface="Arial"/>
              <a:cs typeface="Arial"/>
            </a:rPr>
            <a:t>• Assisting with investment decisions (which enterprise? on or off farm?)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3. Assumptions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Gross Margins is based on the following assumptions: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Fixed or overhead costs are not included.
</a:t>
          </a:r>
          <a:r>
            <a:rPr lang="en-US" cap="none" sz="1000" b="0" i="0" u="none" baseline="0">
              <a:solidFill>
                <a:srgbClr val="000000"/>
              </a:solidFill>
              <a:latin typeface="Arial"/>
              <a:ea typeface="Arial"/>
              <a:cs typeface="Arial"/>
            </a:rPr>
            <a:t>• Owner’s labour is not included.
</a:t>
          </a:r>
          <a:r>
            <a:rPr lang="en-US" cap="none" sz="1000" b="0" i="0" u="none" baseline="0">
              <a:solidFill>
                <a:srgbClr val="000000"/>
              </a:solidFill>
              <a:latin typeface="Arial"/>
              <a:ea typeface="Arial"/>
              <a:cs typeface="Arial"/>
            </a:rPr>
            <a:t>• Casual labour is included, but the hours per hectare that are included can vary widely.
</a:t>
          </a:r>
          <a:r>
            <a:rPr lang="en-US" cap="none" sz="1000" b="0" i="0" u="none" baseline="0">
              <a:solidFill>
                <a:srgbClr val="000000"/>
              </a:solidFill>
              <a:latin typeface="Arial"/>
              <a:ea typeface="Arial"/>
              <a:cs typeface="Arial"/>
            </a:rPr>
            <a:t>• Yields are based on the average for fertilisers, water and chemical inputs.
</a:t>
          </a:r>
          <a:r>
            <a:rPr lang="en-US" cap="none" sz="1000" b="0" i="0" u="none" baseline="0">
              <a:solidFill>
                <a:srgbClr val="000000"/>
              </a:solidFill>
              <a:latin typeface="Arial"/>
              <a:ea typeface="Arial"/>
              <a:cs typeface="Arial"/>
            </a:rPr>
            <a:t>• Machinery operations are costed for a range of tractors that are required to carry out each particular operation. For example,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Discing</a:t>
          </a:r>
          <a:r>
            <a:rPr lang="en-US" cap="none" sz="1000" b="0" i="0" u="none" baseline="0">
              <a:solidFill>
                <a:srgbClr val="000000"/>
              </a:solidFill>
              <a:latin typeface="Arial"/>
              <a:ea typeface="Arial"/>
              <a:cs typeface="Arial"/>
            </a:rPr>
            <a:t> - Requires a 100hp Tractor that uses 22.28L/hour and takes approximately 2.5 hours to disc 1 hectare. Therefore,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Fuel Cost per hour - $10.03 (Assuming cost of fuel is 45c/L)
</a:t>
          </a:r>
          <a:r>
            <a:rPr lang="en-US" cap="none" sz="1000" b="0" i="0" u="none" baseline="0">
              <a:solidFill>
                <a:srgbClr val="000000"/>
              </a:solidFill>
              <a:latin typeface="Arial"/>
              <a:ea typeface="Arial"/>
              <a:cs typeface="Arial"/>
            </a:rPr>
            <a:t>                              Oil Cost per hour   - $1.50   (15% of fuel cost)
</a:t>
          </a:r>
          <a:r>
            <a:rPr lang="en-US" cap="none" sz="1000" b="0" i="0" u="none" baseline="0">
              <a:solidFill>
                <a:srgbClr val="000000"/>
              </a:solidFill>
              <a:latin typeface="Arial"/>
              <a:ea typeface="Arial"/>
              <a:cs typeface="Arial"/>
            </a:rPr>
            <a:t>                              Repair and Maintenance per hour - $4.00
</a:t>
          </a:r>
          <a:r>
            <a:rPr lang="en-US" cap="none" sz="1000" b="0" i="0" u="none" baseline="0">
              <a:solidFill>
                <a:srgbClr val="000000"/>
              </a:solidFill>
              <a:latin typeface="Arial"/>
              <a:ea typeface="Arial"/>
              <a:cs typeface="Arial"/>
            </a:rPr>
            <a:t>                              Total Cost per Hectare (x 2.5 hours) - </a:t>
          </a:r>
          <a:r>
            <a:rPr lang="en-US" cap="none" sz="1000" b="1" i="0" u="none" baseline="0">
              <a:solidFill>
                <a:srgbClr val="000000"/>
              </a:solidFill>
              <a:latin typeface="Arial"/>
              <a:ea typeface="Arial"/>
              <a:cs typeface="Arial"/>
            </a:rPr>
            <a:t>$38.82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machinery operations include fuel, oil, repairs and maintenance (F.O.R.M.). This process is followed for all machinery operation costing. The fixed costs of ownership such as registration, insurance, interest, and depreciation are not included.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Fertiliser and crop protection costs are envisaged to be ‘typical’ for the region in the average season to produce average yield and quality.
</a:t>
          </a:r>
          <a:r>
            <a:rPr lang="en-US" cap="none" sz="1000" b="0" i="0" u="none" baseline="0">
              <a:solidFill>
                <a:srgbClr val="000000"/>
              </a:solidFill>
              <a:latin typeface="Arial"/>
              <a:ea typeface="Arial"/>
              <a:cs typeface="Arial"/>
            </a:rPr>
            <a:t>• Crops grown with irrigation have been costed accordingly where this is seen to be the most common practice.
</a:t>
          </a:r>
          <a:r>
            <a:rPr lang="en-US" cap="none" sz="1000" b="0" i="0" u="none" baseline="0">
              <a:solidFill>
                <a:srgbClr val="000000"/>
              </a:solidFill>
              <a:latin typeface="Arial"/>
              <a:ea typeface="Arial"/>
              <a:cs typeface="Arial"/>
            </a:rPr>
            <a:t>• Input costs are based on retail prices at the time of preparation.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4. Using the Template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Coloured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may be a number of coloured cells in the template provided. The yellow cells indicate where you should enter data. The red cells are locked and secured against tampering.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Making Data Entries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Data entry in the package is simple. Numbers are entered into the yellow data cells. These figures will be used in formulas to calculate the $/Package and $/Hectare. These will be calculated once the required data has been entered into the appropriate cells. When entering data you can press Enter to store the data in that cell, or simply move the cursor off  that cell.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Sensitivity Tables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of the templates you will find sensitivity tables. One is labelled Yield, and the other Price. You will notice there are yellow cells for data entry. You are able to enter data in these tables so that you might see how price and yield changes will effect the gross margin. These tables can be used as a tool to observe the effect a fall or rise in price and yield might have. High ‘sensitivity’ might refer to a large change in gross margin derived from a small change in price or yield. By knowing the sensitivity you are able to crudely measure some of the risk involved in growing of a certain crop. A crop’s gross margin may be sensitive to one, both or none.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5. Some Definitions of Headings Used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Package - Generic term for Cartons, Cases, Trays and Tonnes.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Yield/Ha - Cartons, Cases, Trays or Tonnes produced per hectare.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$/Package - Price received, or expected price, per package. Also represents a break up of costs per package.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$/Hectare - Represents the income per hectare, or cost per hectare.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Operations - Number of times a certain farm machinery operation is carried out.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$/Operation - Represents Fuel, Oil, Repairs and Maintenance (F.O.R.M). These 
</a:t>
          </a:r>
          <a:r>
            <a:rPr lang="en-US" cap="none" sz="1000" b="0" i="0" u="none" baseline="0">
              <a:solidFill>
                <a:srgbClr val="000000"/>
              </a:solidFill>
              <a:latin typeface="Arial"/>
              <a:ea typeface="Arial"/>
              <a:cs typeface="Arial"/>
            </a:rPr>
            <a:t>individual components provide the running costs of the machinery.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Units/Ha - Kilograms, Litres or Number used per hectare.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$/Unit - Represents cost per kilogram, litre or number.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Applications - Number of times a chemical is applied to the crop over its life.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ML/Ha - Amount of water in Megalitres used to irrigate the crop over its life.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$/ML - Cost of water used to irrigate crop.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Hours - Number of man hours required to grow the crop.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 - Value of one man hour (casual wages)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Metres - Total length of equipment used on one hectare.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$/Metre - Cost per metre of irrigation equipment.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Packages/Hr - The number of cartons, cases, trays or tonnes picked in one man hour.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$/Pallet - The cost of transporting one pallet to a selected destination. Prices vary depending on wether you require refrigerated transport, or freight can be sent hot.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Pallets - Number of pallets required to transport the yield of one hectare.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6. Key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trade names are used for the purpose of providing specific information and because growers may be unfamiliar with actual chemical/active ingredient names. Mention of a trade name does not constitute a guarantee, warranty or endorsement by the Department.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Application rates and frequencies are those found to be most commonly applied (at the time the template was prepared) by producers and/or those recommended by chemical producers. Application rates and frequencies are not recommendations by the Department. Producers should seek further advice regarding chemical and fertiliser rates if they have any queries.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4"/>
  <sheetViews>
    <sheetView showGridLines="0" tabSelected="1" zoomScalePageLayoutView="0" workbookViewId="0" topLeftCell="A1">
      <selection activeCell="R15" sqref="R15"/>
    </sheetView>
  </sheetViews>
  <sheetFormatPr defaultColWidth="11.00390625" defaultRowHeight="12.75"/>
  <cols>
    <col min="1" max="1" width="10.7109375" style="3" customWidth="1"/>
    <col min="2" max="2" width="18.7109375" style="3" customWidth="1"/>
    <col min="3" max="3" width="7.8515625" style="3" customWidth="1"/>
    <col min="4" max="4" width="6.57421875" style="3" bestFit="1" customWidth="1"/>
    <col min="5" max="5" width="2.00390625" style="3" bestFit="1" customWidth="1"/>
    <col min="6" max="6" width="11.00390625" style="3" customWidth="1"/>
    <col min="7" max="7" width="7.7109375" style="3" customWidth="1"/>
    <col min="8" max="8" width="5.421875" style="3" customWidth="1"/>
    <col min="9" max="9" width="11.00390625" style="3" customWidth="1"/>
    <col min="10" max="10" width="12.421875" style="3" customWidth="1"/>
    <col min="11" max="11" width="12.57421875" style="3" customWidth="1"/>
    <col min="12" max="16384" width="11.00390625" style="3" customWidth="1"/>
  </cols>
  <sheetData>
    <row r="1" spans="1:11" ht="18">
      <c r="A1" s="185" t="s">
        <v>85</v>
      </c>
      <c r="B1" s="185"/>
      <c r="C1" s="185"/>
      <c r="D1" s="185"/>
      <c r="E1" s="185"/>
      <c r="F1" s="185"/>
      <c r="G1" s="185"/>
      <c r="H1" s="185"/>
      <c r="I1" s="185"/>
      <c r="J1" s="185"/>
      <c r="K1" s="185"/>
    </row>
    <row r="2" spans="1:11" ht="6" customHeight="1">
      <c r="A2" s="39"/>
      <c r="B2" s="39"/>
      <c r="C2" s="39"/>
      <c r="D2" s="39"/>
      <c r="E2" s="39"/>
      <c r="F2" s="39"/>
      <c r="G2" s="39"/>
      <c r="H2" s="39"/>
      <c r="I2" s="39"/>
      <c r="J2" s="39"/>
      <c r="K2" s="39"/>
    </row>
    <row r="3" spans="1:11" ht="12.75">
      <c r="A3" s="1" t="s">
        <v>7</v>
      </c>
      <c r="B3" s="24" t="s">
        <v>8</v>
      </c>
      <c r="C3" s="2"/>
      <c r="D3" s="2"/>
      <c r="E3" s="2"/>
      <c r="F3" s="2"/>
      <c r="G3" s="2"/>
      <c r="H3" s="2"/>
      <c r="I3" s="2"/>
      <c r="J3" s="2"/>
      <c r="K3" s="25" t="s">
        <v>71</v>
      </c>
    </row>
    <row r="4" spans="1:11" ht="6" customHeight="1">
      <c r="A4" s="1"/>
      <c r="B4" s="40"/>
      <c r="C4" s="2"/>
      <c r="D4" s="2"/>
      <c r="E4" s="2"/>
      <c r="F4" s="2"/>
      <c r="G4" s="2"/>
      <c r="H4" s="2"/>
      <c r="I4" s="2"/>
      <c r="J4" s="2"/>
      <c r="K4" s="25"/>
    </row>
    <row r="5" spans="1:11" ht="12.75">
      <c r="A5" s="9"/>
      <c r="B5" s="5"/>
      <c r="C5" s="5"/>
      <c r="D5" s="5"/>
      <c r="E5" s="5"/>
      <c r="F5" s="5"/>
      <c r="G5" s="5"/>
      <c r="H5" s="5"/>
      <c r="I5" s="5"/>
      <c r="J5" s="5"/>
      <c r="K5" s="21" t="s">
        <v>38</v>
      </c>
    </row>
    <row r="6" spans="1:11" s="30" customFormat="1" ht="12.75">
      <c r="A6" s="26" t="s">
        <v>9</v>
      </c>
      <c r="B6" s="27"/>
      <c r="C6" s="27"/>
      <c r="D6" s="27"/>
      <c r="E6" s="27"/>
      <c r="F6" s="27"/>
      <c r="G6" s="27"/>
      <c r="H6" s="27"/>
      <c r="I6" s="61"/>
      <c r="J6" s="28"/>
      <c r="K6" s="29"/>
    </row>
    <row r="7" spans="1:11" ht="12.75">
      <c r="A7" s="11" t="s">
        <v>35</v>
      </c>
      <c r="B7" s="5"/>
      <c r="C7" s="5" t="s">
        <v>61</v>
      </c>
      <c r="D7" s="5"/>
      <c r="E7" s="5"/>
      <c r="F7" s="154"/>
      <c r="G7" s="155"/>
      <c r="H7" s="5"/>
      <c r="I7" s="93">
        <v>231.5</v>
      </c>
      <c r="J7" s="6" t="s">
        <v>36</v>
      </c>
      <c r="K7" s="46">
        <f>I7*$I$17</f>
        <v>1157.5</v>
      </c>
    </row>
    <row r="8" spans="1:11" ht="12.75">
      <c r="A8" s="11"/>
      <c r="B8" s="5"/>
      <c r="C8" s="5"/>
      <c r="D8" s="5"/>
      <c r="E8" s="5"/>
      <c r="F8" s="154"/>
      <c r="G8" s="155"/>
      <c r="H8" s="149"/>
      <c r="I8" s="153"/>
      <c r="J8" s="157"/>
      <c r="K8" s="44"/>
    </row>
    <row r="9" spans="1:11" ht="12.75">
      <c r="A9" s="11" t="s">
        <v>11</v>
      </c>
      <c r="B9" s="14" t="s">
        <v>49</v>
      </c>
      <c r="C9" s="5"/>
      <c r="D9" s="5"/>
      <c r="E9" s="5"/>
      <c r="F9" s="62"/>
      <c r="G9" s="5"/>
      <c r="H9" s="5"/>
      <c r="I9" s="41">
        <v>40</v>
      </c>
      <c r="J9" s="6" t="s">
        <v>36</v>
      </c>
      <c r="K9" s="44">
        <f>I9*$I$17</f>
        <v>200</v>
      </c>
    </row>
    <row r="10" spans="1:11" ht="12.75">
      <c r="A10" s="4"/>
      <c r="B10" s="14" t="s">
        <v>5</v>
      </c>
      <c r="C10" s="5"/>
      <c r="D10" s="5"/>
      <c r="E10" s="5"/>
      <c r="F10" s="5"/>
      <c r="G10" s="5"/>
      <c r="H10" s="5"/>
      <c r="I10" s="42">
        <v>10</v>
      </c>
      <c r="J10" s="6" t="s">
        <v>36</v>
      </c>
      <c r="K10" s="44">
        <f>I10*$I$17</f>
        <v>50</v>
      </c>
    </row>
    <row r="11" spans="1:11" ht="12.75">
      <c r="A11" s="4"/>
      <c r="B11" s="14" t="s">
        <v>12</v>
      </c>
      <c r="C11" s="5"/>
      <c r="D11" s="5"/>
      <c r="E11" s="5"/>
      <c r="F11" s="5"/>
      <c r="G11" s="5"/>
      <c r="H11" s="5"/>
      <c r="I11" s="42">
        <v>0</v>
      </c>
      <c r="J11" s="6" t="s">
        <v>36</v>
      </c>
      <c r="K11" s="44">
        <f>I11*$I$17</f>
        <v>0</v>
      </c>
    </row>
    <row r="12" spans="1:11" ht="12.75">
      <c r="A12" s="4"/>
      <c r="B12" s="14" t="s">
        <v>13</v>
      </c>
      <c r="C12" s="5"/>
      <c r="D12" s="5"/>
      <c r="E12" s="5"/>
      <c r="F12" s="5"/>
      <c r="G12" s="5"/>
      <c r="H12" s="5"/>
      <c r="I12" s="42">
        <v>0</v>
      </c>
      <c r="J12" s="6" t="s">
        <v>36</v>
      </c>
      <c r="K12" s="44">
        <f>I12*$I$17</f>
        <v>0</v>
      </c>
    </row>
    <row r="13" spans="1:11" ht="12.75">
      <c r="A13" s="4"/>
      <c r="B13" s="14" t="s">
        <v>6</v>
      </c>
      <c r="C13" s="5"/>
      <c r="D13" s="5"/>
      <c r="E13" s="5"/>
      <c r="F13" s="5"/>
      <c r="G13" s="5"/>
      <c r="H13" s="5"/>
      <c r="I13" s="43">
        <v>0</v>
      </c>
      <c r="J13" s="6" t="s">
        <v>36</v>
      </c>
      <c r="K13" s="47">
        <f>I13*$I$17</f>
        <v>0</v>
      </c>
    </row>
    <row r="14" spans="1:11" ht="6" customHeight="1">
      <c r="A14" s="4"/>
      <c r="B14" s="14"/>
      <c r="C14" s="5"/>
      <c r="D14" s="5"/>
      <c r="E14" s="5"/>
      <c r="F14" s="5"/>
      <c r="G14" s="5"/>
      <c r="H14" s="5"/>
      <c r="I14" s="63"/>
      <c r="J14" s="6"/>
      <c r="K14" s="73"/>
    </row>
    <row r="15" spans="1:11" ht="12.75" customHeight="1">
      <c r="A15" s="4"/>
      <c r="B15" s="14" t="s">
        <v>47</v>
      </c>
      <c r="C15" s="5"/>
      <c r="D15" s="5"/>
      <c r="E15" s="5"/>
      <c r="F15" s="5"/>
      <c r="G15" s="5"/>
      <c r="H15" s="5"/>
      <c r="I15" s="121">
        <f>I7-SUM(I9:I13)</f>
        <v>181.5</v>
      </c>
      <c r="J15" s="6" t="s">
        <v>36</v>
      </c>
      <c r="K15" s="73"/>
    </row>
    <row r="16" spans="1:11" ht="6" customHeight="1">
      <c r="A16" s="4"/>
      <c r="B16" s="5"/>
      <c r="C16" s="5"/>
      <c r="D16" s="5"/>
      <c r="E16" s="5"/>
      <c r="F16" s="5"/>
      <c r="G16" s="5"/>
      <c r="H16" s="5"/>
      <c r="I16" s="63"/>
      <c r="J16" s="6"/>
      <c r="K16" s="73"/>
    </row>
    <row r="17" spans="1:11" ht="12.75">
      <c r="A17" s="11" t="s">
        <v>37</v>
      </c>
      <c r="B17" s="9"/>
      <c r="C17" s="9"/>
      <c r="D17" s="9"/>
      <c r="E17" s="9"/>
      <c r="F17" s="9"/>
      <c r="G17" s="9"/>
      <c r="H17" s="9"/>
      <c r="I17" s="51">
        <v>5</v>
      </c>
      <c r="J17" s="6" t="s">
        <v>39</v>
      </c>
      <c r="K17" s="74"/>
    </row>
    <row r="18" spans="1:11" s="30" customFormat="1" ht="12.75">
      <c r="A18" s="98" t="s">
        <v>14</v>
      </c>
      <c r="B18" s="99"/>
      <c r="C18" s="99"/>
      <c r="D18" s="99"/>
      <c r="E18" s="99"/>
      <c r="F18" s="99"/>
      <c r="G18" s="99"/>
      <c r="H18" s="99"/>
      <c r="I18" s="99"/>
      <c r="J18" s="99"/>
      <c r="K18" s="100">
        <f>(K7)-SUM(K9:K13)</f>
        <v>907.5</v>
      </c>
    </row>
    <row r="19" spans="1:11" s="30" customFormat="1" ht="12.75">
      <c r="A19" s="11"/>
      <c r="B19" s="36"/>
      <c r="C19" s="36"/>
      <c r="D19" s="36"/>
      <c r="E19" s="36"/>
      <c r="F19" s="36"/>
      <c r="G19" s="36"/>
      <c r="H19" s="36"/>
      <c r="I19" s="36"/>
      <c r="J19" s="36"/>
      <c r="K19" s="75"/>
    </row>
    <row r="20" spans="1:11" ht="12.75">
      <c r="A20" s="26" t="s">
        <v>40</v>
      </c>
      <c r="B20" s="52"/>
      <c r="C20" s="52"/>
      <c r="D20" s="52"/>
      <c r="E20" s="52"/>
      <c r="F20" s="186"/>
      <c r="G20" s="186"/>
      <c r="H20" s="52"/>
      <c r="I20" s="52"/>
      <c r="J20" s="52"/>
      <c r="K20" s="76"/>
    </row>
    <row r="21" spans="1:11" ht="12.75">
      <c r="A21" s="11" t="s">
        <v>15</v>
      </c>
      <c r="B21" s="58"/>
      <c r="C21" s="58"/>
      <c r="D21" s="58"/>
      <c r="E21" s="58"/>
      <c r="F21" s="64"/>
      <c r="G21" s="5"/>
      <c r="H21" s="9"/>
      <c r="I21" s="62"/>
      <c r="J21" s="9"/>
      <c r="K21" s="107"/>
    </row>
    <row r="22" spans="1:11" ht="12.75">
      <c r="A22" s="12"/>
      <c r="B22" s="18" t="s">
        <v>79</v>
      </c>
      <c r="C22" s="18"/>
      <c r="D22" s="18"/>
      <c r="E22" s="18"/>
      <c r="F22" s="86">
        <v>1</v>
      </c>
      <c r="G22" s="5"/>
      <c r="H22" s="6" t="s">
        <v>16</v>
      </c>
      <c r="I22" s="41">
        <v>46.9</v>
      </c>
      <c r="J22" s="6" t="s">
        <v>17</v>
      </c>
      <c r="K22" s="54">
        <f>F22*I22</f>
        <v>46.9</v>
      </c>
    </row>
    <row r="23" spans="1:11" ht="12.75">
      <c r="A23" s="12"/>
      <c r="B23" s="18" t="s">
        <v>80</v>
      </c>
      <c r="C23" s="18"/>
      <c r="D23" s="18"/>
      <c r="E23" s="18"/>
      <c r="F23" s="87">
        <v>1</v>
      </c>
      <c r="G23" s="5"/>
      <c r="H23" s="6" t="s">
        <v>16</v>
      </c>
      <c r="I23" s="42">
        <v>25.77</v>
      </c>
      <c r="J23" s="6" t="s">
        <v>17</v>
      </c>
      <c r="K23" s="55">
        <f aca="true" t="shared" si="0" ref="K23:K29">F23*I23</f>
        <v>25.77</v>
      </c>
    </row>
    <row r="24" spans="1:11" ht="12.75">
      <c r="A24" s="12"/>
      <c r="B24" s="18" t="s">
        <v>50</v>
      </c>
      <c r="C24" s="18"/>
      <c r="D24" s="18"/>
      <c r="E24" s="18"/>
      <c r="F24" s="87">
        <v>1</v>
      </c>
      <c r="G24" s="5"/>
      <c r="H24" s="6" t="s">
        <v>16</v>
      </c>
      <c r="I24" s="42">
        <v>20.47</v>
      </c>
      <c r="J24" s="6" t="s">
        <v>17</v>
      </c>
      <c r="K24" s="55">
        <f t="shared" si="0"/>
        <v>20.47</v>
      </c>
    </row>
    <row r="25" spans="1:11" ht="12.75">
      <c r="A25" s="12"/>
      <c r="B25" s="18" t="s">
        <v>51</v>
      </c>
      <c r="C25" s="18"/>
      <c r="D25" s="18"/>
      <c r="E25" s="18"/>
      <c r="F25" s="87"/>
      <c r="G25" s="5"/>
      <c r="H25" s="6" t="s">
        <v>16</v>
      </c>
      <c r="I25" s="42">
        <v>9.82</v>
      </c>
      <c r="J25" s="6" t="s">
        <v>17</v>
      </c>
      <c r="K25" s="55">
        <f t="shared" si="0"/>
        <v>0</v>
      </c>
    </row>
    <row r="26" spans="1:11" ht="12.75">
      <c r="A26" s="12"/>
      <c r="B26" s="18" t="s">
        <v>52</v>
      </c>
      <c r="C26" s="18"/>
      <c r="D26" s="18"/>
      <c r="E26" s="18"/>
      <c r="F26" s="87">
        <v>1</v>
      </c>
      <c r="G26" s="5"/>
      <c r="H26" s="6" t="s">
        <v>16</v>
      </c>
      <c r="I26" s="42">
        <v>39.3</v>
      </c>
      <c r="J26" s="6" t="s">
        <v>17</v>
      </c>
      <c r="K26" s="55">
        <f t="shared" si="0"/>
        <v>39.3</v>
      </c>
    </row>
    <row r="27" spans="1:11" ht="12.75">
      <c r="A27" s="12"/>
      <c r="B27" s="18" t="s">
        <v>53</v>
      </c>
      <c r="C27" s="18"/>
      <c r="D27" s="18"/>
      <c r="E27" s="18"/>
      <c r="F27" s="87"/>
      <c r="G27" s="5"/>
      <c r="H27" s="6" t="s">
        <v>16</v>
      </c>
      <c r="I27" s="42">
        <v>10.2</v>
      </c>
      <c r="J27" s="6" t="s">
        <v>17</v>
      </c>
      <c r="K27" s="55">
        <f t="shared" si="0"/>
        <v>0</v>
      </c>
    </row>
    <row r="28" spans="1:11" ht="12.75">
      <c r="A28" s="12"/>
      <c r="B28" s="18" t="s">
        <v>54</v>
      </c>
      <c r="C28" s="18"/>
      <c r="D28" s="18"/>
      <c r="E28" s="18"/>
      <c r="F28" s="87">
        <v>1</v>
      </c>
      <c r="G28" s="5"/>
      <c r="H28" s="6" t="s">
        <v>16</v>
      </c>
      <c r="I28" s="42">
        <v>6.42</v>
      </c>
      <c r="J28" s="6" t="s">
        <v>17</v>
      </c>
      <c r="K28" s="55">
        <f t="shared" si="0"/>
        <v>6.42</v>
      </c>
    </row>
    <row r="29" spans="1:11" ht="12.75">
      <c r="A29" s="12"/>
      <c r="B29" s="18" t="s">
        <v>55</v>
      </c>
      <c r="C29" s="18"/>
      <c r="D29" s="18"/>
      <c r="E29" s="18"/>
      <c r="F29" s="88"/>
      <c r="G29" s="5"/>
      <c r="H29" s="6" t="s">
        <v>16</v>
      </c>
      <c r="I29" s="43">
        <v>20</v>
      </c>
      <c r="J29" s="6" t="s">
        <v>17</v>
      </c>
      <c r="K29" s="56">
        <f t="shared" si="0"/>
        <v>0</v>
      </c>
    </row>
    <row r="30" spans="1:11" ht="6" customHeight="1">
      <c r="A30" s="12"/>
      <c r="B30" s="18"/>
      <c r="C30" s="18"/>
      <c r="D30" s="18"/>
      <c r="E30" s="18"/>
      <c r="F30" s="64"/>
      <c r="G30" s="5"/>
      <c r="H30" s="6"/>
      <c r="I30" s="62"/>
      <c r="J30" s="6"/>
      <c r="K30" s="77"/>
    </row>
    <row r="31" spans="1:11" ht="12.75">
      <c r="A31" s="33" t="s">
        <v>41</v>
      </c>
      <c r="B31" s="18"/>
      <c r="C31" s="18"/>
      <c r="D31" s="18"/>
      <c r="E31" s="18"/>
      <c r="F31" s="64"/>
      <c r="G31" s="5"/>
      <c r="H31" s="6"/>
      <c r="I31" s="62"/>
      <c r="J31" s="6"/>
      <c r="K31" s="77"/>
    </row>
    <row r="32" spans="1:11" ht="12.75">
      <c r="A32" s="12"/>
      <c r="B32" s="18" t="s">
        <v>2</v>
      </c>
      <c r="C32" s="86"/>
      <c r="D32" s="18" t="s">
        <v>18</v>
      </c>
      <c r="E32" s="18" t="s">
        <v>16</v>
      </c>
      <c r="F32" s="90"/>
      <c r="G32" s="5" t="s">
        <v>19</v>
      </c>
      <c r="H32" s="6" t="s">
        <v>16</v>
      </c>
      <c r="I32" s="41"/>
      <c r="J32" s="13" t="s">
        <v>20</v>
      </c>
      <c r="K32" s="54">
        <f>C32*F32*I32</f>
        <v>0</v>
      </c>
    </row>
    <row r="33" spans="1:11" ht="12.75">
      <c r="A33" s="12"/>
      <c r="B33" s="18" t="s">
        <v>2</v>
      </c>
      <c r="C33" s="87"/>
      <c r="D33" s="18" t="s">
        <v>18</v>
      </c>
      <c r="E33" s="18" t="s">
        <v>16</v>
      </c>
      <c r="F33" s="91"/>
      <c r="G33" s="5" t="s">
        <v>19</v>
      </c>
      <c r="H33" s="6" t="s">
        <v>16</v>
      </c>
      <c r="I33" s="42"/>
      <c r="J33" s="13" t="s">
        <v>20</v>
      </c>
      <c r="K33" s="55">
        <f>C33*F33*I33</f>
        <v>0</v>
      </c>
    </row>
    <row r="34" spans="1:11" ht="12.75">
      <c r="A34" s="12"/>
      <c r="B34" s="18" t="s">
        <v>2</v>
      </c>
      <c r="C34" s="88">
        <v>0</v>
      </c>
      <c r="D34" s="18" t="s">
        <v>18</v>
      </c>
      <c r="E34" s="18" t="s">
        <v>16</v>
      </c>
      <c r="F34" s="92">
        <v>0</v>
      </c>
      <c r="G34" s="5" t="s">
        <v>19</v>
      </c>
      <c r="H34" s="6" t="s">
        <v>16</v>
      </c>
      <c r="I34" s="141">
        <v>0</v>
      </c>
      <c r="J34" s="13" t="s">
        <v>20</v>
      </c>
      <c r="K34" s="56">
        <f>C34*F34*I34</f>
        <v>0</v>
      </c>
    </row>
    <row r="35" spans="1:11" ht="6" customHeight="1">
      <c r="A35" s="12"/>
      <c r="B35" s="18"/>
      <c r="C35" s="65"/>
      <c r="D35" s="18"/>
      <c r="E35" s="18"/>
      <c r="F35" s="5"/>
      <c r="G35" s="5"/>
      <c r="H35" s="6"/>
      <c r="I35" s="5"/>
      <c r="J35" s="5"/>
      <c r="K35" s="78"/>
    </row>
    <row r="36" spans="1:11" ht="12.75">
      <c r="A36" s="11" t="s">
        <v>0</v>
      </c>
      <c r="B36" s="5"/>
      <c r="C36" s="15"/>
      <c r="D36" s="5"/>
      <c r="E36" s="5"/>
      <c r="F36" s="158">
        <v>50</v>
      </c>
      <c r="G36" s="6" t="s">
        <v>21</v>
      </c>
      <c r="H36" s="6" t="s">
        <v>16</v>
      </c>
      <c r="I36" s="93">
        <v>0.47</v>
      </c>
      <c r="J36" s="6" t="s">
        <v>22</v>
      </c>
      <c r="K36" s="57">
        <f>F36*I36</f>
        <v>23.5</v>
      </c>
    </row>
    <row r="37" spans="1:11" ht="6" customHeight="1">
      <c r="A37" s="12"/>
      <c r="B37" s="58"/>
      <c r="C37" s="65"/>
      <c r="D37" s="58"/>
      <c r="E37" s="58"/>
      <c r="F37" s="66"/>
      <c r="G37" s="9"/>
      <c r="H37" s="9"/>
      <c r="I37" s="62"/>
      <c r="J37" s="9"/>
      <c r="K37" s="77"/>
    </row>
    <row r="38" spans="1:11" ht="12.75">
      <c r="A38" s="53" t="s">
        <v>1</v>
      </c>
      <c r="B38" s="58"/>
      <c r="C38" s="65"/>
      <c r="D38" s="58"/>
      <c r="E38" s="58"/>
      <c r="F38" s="66"/>
      <c r="G38" s="9"/>
      <c r="H38" s="9"/>
      <c r="I38" s="62"/>
      <c r="J38" s="9"/>
      <c r="K38" s="77"/>
    </row>
    <row r="39" spans="1:11" ht="12.75">
      <c r="A39" s="12"/>
      <c r="B39" s="18" t="s">
        <v>81</v>
      </c>
      <c r="C39" s="86">
        <v>1</v>
      </c>
      <c r="D39" s="18" t="s">
        <v>72</v>
      </c>
      <c r="E39" s="18" t="s">
        <v>16</v>
      </c>
      <c r="F39" s="94">
        <v>100</v>
      </c>
      <c r="G39" s="6" t="s">
        <v>21</v>
      </c>
      <c r="H39" s="6" t="s">
        <v>16</v>
      </c>
      <c r="I39" s="41">
        <v>507.5</v>
      </c>
      <c r="J39" s="6" t="s">
        <v>10</v>
      </c>
      <c r="K39" s="54">
        <f>F39/1000*I39*C39</f>
        <v>50.75</v>
      </c>
    </row>
    <row r="40" spans="1:11" ht="12.75">
      <c r="A40" s="17"/>
      <c r="B40" s="18" t="s">
        <v>1</v>
      </c>
      <c r="C40" s="88">
        <v>0</v>
      </c>
      <c r="D40" s="18" t="s">
        <v>72</v>
      </c>
      <c r="E40" s="18" t="s">
        <v>16</v>
      </c>
      <c r="F40" s="95">
        <v>0</v>
      </c>
      <c r="G40" s="6" t="s">
        <v>21</v>
      </c>
      <c r="H40" s="6" t="s">
        <v>16</v>
      </c>
      <c r="I40" s="43">
        <v>0</v>
      </c>
      <c r="J40" s="6" t="s">
        <v>10</v>
      </c>
      <c r="K40" s="56">
        <f>F40/1000*I40*C40</f>
        <v>0</v>
      </c>
    </row>
    <row r="41" spans="1:11" ht="6" customHeight="1">
      <c r="A41" s="12"/>
      <c r="B41" s="58"/>
      <c r="C41" s="65"/>
      <c r="D41" s="58"/>
      <c r="E41" s="58"/>
      <c r="F41" s="67"/>
      <c r="G41" s="9"/>
      <c r="H41" s="9"/>
      <c r="I41" s="62"/>
      <c r="J41" s="9"/>
      <c r="K41" s="73"/>
    </row>
    <row r="42" spans="1:11" ht="12.75">
      <c r="A42" s="11" t="s">
        <v>2</v>
      </c>
      <c r="B42" s="58"/>
      <c r="C42" s="65"/>
      <c r="D42" s="58"/>
      <c r="E42" s="58"/>
      <c r="F42" s="67"/>
      <c r="G42" s="9"/>
      <c r="H42" s="9"/>
      <c r="I42" s="62"/>
      <c r="J42" s="9"/>
      <c r="K42" s="73"/>
    </row>
    <row r="43" spans="1:11" ht="12.75">
      <c r="A43" s="12"/>
      <c r="B43" s="18" t="s">
        <v>82</v>
      </c>
      <c r="C43" s="86">
        <v>1</v>
      </c>
      <c r="D43" s="18" t="s">
        <v>18</v>
      </c>
      <c r="E43" s="18" t="s">
        <v>16</v>
      </c>
      <c r="F43" s="51">
        <v>20</v>
      </c>
      <c r="G43" s="6" t="s">
        <v>84</v>
      </c>
      <c r="H43" s="6" t="s">
        <v>16</v>
      </c>
      <c r="I43" s="41">
        <v>0.38</v>
      </c>
      <c r="J43" s="13" t="s">
        <v>83</v>
      </c>
      <c r="K43" s="54">
        <f>C43*F43*I43</f>
        <v>7.6</v>
      </c>
    </row>
    <row r="44" spans="1:11" ht="12.75">
      <c r="A44" s="12"/>
      <c r="B44" s="18" t="s">
        <v>2</v>
      </c>
      <c r="C44" s="87">
        <v>0</v>
      </c>
      <c r="D44" s="18" t="s">
        <v>18</v>
      </c>
      <c r="E44" s="18" t="s">
        <v>16</v>
      </c>
      <c r="F44" s="96">
        <v>0</v>
      </c>
      <c r="G44" s="6" t="s">
        <v>19</v>
      </c>
      <c r="H44" s="6" t="s">
        <v>16</v>
      </c>
      <c r="I44" s="42">
        <v>0</v>
      </c>
      <c r="J44" s="13" t="s">
        <v>20</v>
      </c>
      <c r="K44" s="55">
        <f>C44*F44*I44</f>
        <v>0</v>
      </c>
    </row>
    <row r="45" spans="1:11" ht="12.75">
      <c r="A45" s="17"/>
      <c r="B45" s="18" t="s">
        <v>2</v>
      </c>
      <c r="C45" s="88">
        <v>0</v>
      </c>
      <c r="D45" s="18" t="s">
        <v>18</v>
      </c>
      <c r="E45" s="18" t="s">
        <v>16</v>
      </c>
      <c r="F45" s="97">
        <v>0</v>
      </c>
      <c r="G45" s="6" t="s">
        <v>19</v>
      </c>
      <c r="H45" s="6" t="s">
        <v>16</v>
      </c>
      <c r="I45" s="43">
        <v>0</v>
      </c>
      <c r="J45" s="13" t="s">
        <v>20</v>
      </c>
      <c r="K45" s="56">
        <f>C45*F45*I45</f>
        <v>0</v>
      </c>
    </row>
    <row r="46" spans="1:11" ht="6" customHeight="1">
      <c r="A46" s="12"/>
      <c r="B46" s="58"/>
      <c r="C46" s="65"/>
      <c r="D46" s="18"/>
      <c r="E46" s="18"/>
      <c r="F46" s="67"/>
      <c r="G46" s="9"/>
      <c r="H46" s="9"/>
      <c r="I46" s="62"/>
      <c r="J46" s="9"/>
      <c r="K46" s="77"/>
    </row>
    <row r="47" spans="1:11" ht="12.75">
      <c r="A47" s="11" t="s">
        <v>3</v>
      </c>
      <c r="B47" s="58"/>
      <c r="C47" s="65"/>
      <c r="D47" s="18"/>
      <c r="E47" s="18"/>
      <c r="F47" s="67"/>
      <c r="G47" s="9"/>
      <c r="H47" s="9"/>
      <c r="I47" s="62"/>
      <c r="J47" s="9"/>
      <c r="K47" s="77"/>
    </row>
    <row r="48" spans="1:11" ht="12.75">
      <c r="A48" s="12"/>
      <c r="B48" s="18" t="s">
        <v>3</v>
      </c>
      <c r="C48" s="86">
        <v>0</v>
      </c>
      <c r="D48" s="18" t="s">
        <v>18</v>
      </c>
      <c r="E48" s="18" t="s">
        <v>16</v>
      </c>
      <c r="F48" s="51">
        <v>0</v>
      </c>
      <c r="G48" s="6" t="s">
        <v>19</v>
      </c>
      <c r="H48" s="6" t="s">
        <v>16</v>
      </c>
      <c r="I48" s="41">
        <v>0</v>
      </c>
      <c r="J48" s="13" t="s">
        <v>20</v>
      </c>
      <c r="K48" s="54">
        <f>C48*F48*I48</f>
        <v>0</v>
      </c>
    </row>
    <row r="49" spans="1:11" ht="12.75">
      <c r="A49" s="12"/>
      <c r="B49" s="18" t="s">
        <v>3</v>
      </c>
      <c r="C49" s="87">
        <v>0</v>
      </c>
      <c r="D49" s="18" t="s">
        <v>18</v>
      </c>
      <c r="E49" s="18" t="s">
        <v>16</v>
      </c>
      <c r="F49" s="96">
        <v>0</v>
      </c>
      <c r="G49" s="6" t="s">
        <v>19</v>
      </c>
      <c r="H49" s="6" t="s">
        <v>16</v>
      </c>
      <c r="I49" s="42">
        <v>0</v>
      </c>
      <c r="J49" s="13" t="s">
        <v>20</v>
      </c>
      <c r="K49" s="55">
        <f>C49*F49*I49</f>
        <v>0</v>
      </c>
    </row>
    <row r="50" spans="1:11" ht="12.75">
      <c r="A50" s="17"/>
      <c r="B50" s="18" t="s">
        <v>3</v>
      </c>
      <c r="C50" s="88">
        <v>0</v>
      </c>
      <c r="D50" s="18" t="s">
        <v>18</v>
      </c>
      <c r="E50" s="18" t="s">
        <v>16</v>
      </c>
      <c r="F50" s="97">
        <v>0</v>
      </c>
      <c r="G50" s="6" t="s">
        <v>19</v>
      </c>
      <c r="H50" s="6" t="s">
        <v>16</v>
      </c>
      <c r="I50" s="43">
        <v>0</v>
      </c>
      <c r="J50" s="13" t="s">
        <v>20</v>
      </c>
      <c r="K50" s="56">
        <f>C50*F50*I50</f>
        <v>0</v>
      </c>
    </row>
    <row r="51" spans="1:11" ht="6" customHeight="1">
      <c r="A51" s="17"/>
      <c r="B51" s="18"/>
      <c r="C51" s="65"/>
      <c r="D51" s="18"/>
      <c r="E51" s="18"/>
      <c r="F51" s="67"/>
      <c r="G51" s="6"/>
      <c r="H51" s="6"/>
      <c r="I51" s="62"/>
      <c r="J51" s="6"/>
      <c r="K51" s="77"/>
    </row>
    <row r="52" spans="1:11" ht="12.75">
      <c r="A52" s="11" t="s">
        <v>4</v>
      </c>
      <c r="B52" s="58"/>
      <c r="C52" s="65"/>
      <c r="D52" s="18"/>
      <c r="E52" s="18"/>
      <c r="F52" s="67"/>
      <c r="G52" s="9"/>
      <c r="H52" s="9"/>
      <c r="I52" s="62"/>
      <c r="J52" s="9"/>
      <c r="K52" s="77"/>
    </row>
    <row r="53" spans="1:11" ht="12.75">
      <c r="A53" s="12"/>
      <c r="B53" s="18" t="s">
        <v>4</v>
      </c>
      <c r="C53" s="86">
        <v>0</v>
      </c>
      <c r="D53" s="18" t="s">
        <v>18</v>
      </c>
      <c r="E53" s="18" t="s">
        <v>16</v>
      </c>
      <c r="F53" s="51">
        <v>0</v>
      </c>
      <c r="G53" s="6" t="s">
        <v>19</v>
      </c>
      <c r="H53" s="6" t="s">
        <v>16</v>
      </c>
      <c r="I53" s="41">
        <v>0</v>
      </c>
      <c r="J53" s="13" t="s">
        <v>20</v>
      </c>
      <c r="K53" s="54">
        <f>C53*F53*I53</f>
        <v>0</v>
      </c>
    </row>
    <row r="54" spans="1:11" ht="12.75">
      <c r="A54" s="12"/>
      <c r="B54" s="18" t="s">
        <v>4</v>
      </c>
      <c r="C54" s="88">
        <v>0</v>
      </c>
      <c r="D54" s="18" t="s">
        <v>18</v>
      </c>
      <c r="E54" s="18" t="s">
        <v>16</v>
      </c>
      <c r="F54" s="97">
        <v>0</v>
      </c>
      <c r="G54" s="6" t="s">
        <v>19</v>
      </c>
      <c r="H54" s="6" t="s">
        <v>16</v>
      </c>
      <c r="I54" s="43">
        <v>0</v>
      </c>
      <c r="J54" s="13" t="s">
        <v>20</v>
      </c>
      <c r="K54" s="56">
        <f>C54*F54*I54</f>
        <v>0</v>
      </c>
    </row>
    <row r="55" spans="1:11" ht="6" customHeight="1">
      <c r="A55" s="12"/>
      <c r="B55" s="18"/>
      <c r="C55" s="65"/>
      <c r="D55" s="18"/>
      <c r="E55" s="18"/>
      <c r="F55" s="67"/>
      <c r="G55" s="6"/>
      <c r="H55" s="6"/>
      <c r="I55" s="62"/>
      <c r="J55" s="6"/>
      <c r="K55" s="77"/>
    </row>
    <row r="56" spans="1:11" ht="12.75">
      <c r="A56" s="33" t="s">
        <v>23</v>
      </c>
      <c r="B56" s="18"/>
      <c r="C56" s="65"/>
      <c r="D56" s="18"/>
      <c r="E56" s="18"/>
      <c r="F56" s="67"/>
      <c r="G56" s="6"/>
      <c r="H56" s="6"/>
      <c r="I56" s="62"/>
      <c r="J56" s="6"/>
      <c r="K56" s="77"/>
    </row>
    <row r="57" spans="1:11" ht="12.75">
      <c r="A57" s="12"/>
      <c r="B57" s="18"/>
      <c r="C57" s="89">
        <v>0</v>
      </c>
      <c r="D57" s="18" t="s">
        <v>18</v>
      </c>
      <c r="E57" s="18" t="s">
        <v>16</v>
      </c>
      <c r="F57" s="45">
        <v>0</v>
      </c>
      <c r="G57" s="6" t="s">
        <v>19</v>
      </c>
      <c r="H57" s="6" t="s">
        <v>16</v>
      </c>
      <c r="I57" s="93">
        <v>0</v>
      </c>
      <c r="J57" s="13" t="s">
        <v>20</v>
      </c>
      <c r="K57" s="57">
        <f>C57*F57*I57</f>
        <v>0</v>
      </c>
    </row>
    <row r="58" spans="1:11" ht="6" customHeight="1">
      <c r="A58" s="17"/>
      <c r="B58" s="5"/>
      <c r="C58" s="15"/>
      <c r="D58" s="5"/>
      <c r="E58" s="5"/>
      <c r="F58" s="64"/>
      <c r="G58" s="5"/>
      <c r="H58" s="9"/>
      <c r="I58" s="62"/>
      <c r="J58" s="9"/>
      <c r="K58" s="73"/>
    </row>
    <row r="59" spans="1:11" ht="12.75">
      <c r="A59" s="11" t="s">
        <v>45</v>
      </c>
      <c r="B59" s="5"/>
      <c r="C59" s="15"/>
      <c r="D59" s="5"/>
      <c r="E59" s="5"/>
      <c r="F59" s="142">
        <v>0</v>
      </c>
      <c r="G59" s="5"/>
      <c r="H59" s="6" t="s">
        <v>16</v>
      </c>
      <c r="I59" s="143">
        <v>14</v>
      </c>
      <c r="J59" s="6" t="s">
        <v>48</v>
      </c>
      <c r="K59" s="144">
        <f>F59*I59</f>
        <v>0</v>
      </c>
    </row>
    <row r="60" spans="1:11" ht="6" customHeight="1">
      <c r="A60" s="12"/>
      <c r="B60" s="5"/>
      <c r="C60" s="15"/>
      <c r="D60" s="5"/>
      <c r="E60" s="5"/>
      <c r="F60" s="5"/>
      <c r="G60" s="5"/>
      <c r="H60" s="5"/>
      <c r="J60" s="9"/>
      <c r="K60" s="85"/>
    </row>
    <row r="61" spans="1:11" ht="12.75">
      <c r="A61" s="53" t="s">
        <v>24</v>
      </c>
      <c r="B61" s="5"/>
      <c r="C61" s="15"/>
      <c r="D61" s="5"/>
      <c r="E61" s="5"/>
      <c r="F61" s="5"/>
      <c r="G61" s="5"/>
      <c r="H61" s="5"/>
      <c r="J61" s="6"/>
      <c r="K61" s="93">
        <v>0</v>
      </c>
    </row>
    <row r="62" spans="1:11" ht="6" customHeight="1">
      <c r="A62" s="12"/>
      <c r="B62" s="5"/>
      <c r="C62" s="15"/>
      <c r="D62" s="5"/>
      <c r="E62" s="5"/>
      <c r="F62" s="9"/>
      <c r="G62" s="5"/>
      <c r="H62" s="5"/>
      <c r="J62" s="5"/>
      <c r="K62" s="7"/>
    </row>
    <row r="63" spans="1:11" ht="409.5">
      <c r="A63" s="53" t="s">
        <v>25</v>
      </c>
      <c r="B63" s="5"/>
      <c r="C63" s="15"/>
      <c r="D63" s="5"/>
      <c r="E63" s="5"/>
      <c r="F63" s="5"/>
      <c r="G63" s="5"/>
      <c r="H63" s="5"/>
      <c r="J63" s="6"/>
      <c r="K63" s="93">
        <v>0</v>
      </c>
    </row>
    <row r="64" spans="1:11" ht="6" customHeight="1">
      <c r="A64" s="16"/>
      <c r="B64" s="5"/>
      <c r="C64" s="15"/>
      <c r="D64" s="5"/>
      <c r="E64" s="5"/>
      <c r="F64" s="5"/>
      <c r="G64" s="5"/>
      <c r="H64" s="5"/>
      <c r="J64" s="6"/>
      <c r="K64" s="85"/>
    </row>
    <row r="65" spans="1:11" ht="409.5">
      <c r="A65" s="53" t="s">
        <v>26</v>
      </c>
      <c r="B65" s="5"/>
      <c r="C65" s="5"/>
      <c r="D65" s="5"/>
      <c r="E65" s="15"/>
      <c r="F65" s="5"/>
      <c r="G65" s="5"/>
      <c r="H65" s="5"/>
      <c r="J65" s="6"/>
      <c r="K65" s="93">
        <v>0</v>
      </c>
    </row>
    <row r="66" spans="1:11" ht="6" customHeight="1">
      <c r="A66" s="16"/>
      <c r="B66" s="5"/>
      <c r="C66" s="5"/>
      <c r="D66" s="5"/>
      <c r="E66" s="15"/>
      <c r="F66" s="5"/>
      <c r="G66" s="5"/>
      <c r="H66" s="5"/>
      <c r="J66" s="6"/>
      <c r="K66" s="85"/>
    </row>
    <row r="67" spans="1:11" ht="12.75" customHeight="1">
      <c r="A67" s="53" t="s">
        <v>56</v>
      </c>
      <c r="B67" s="5"/>
      <c r="C67" s="145">
        <v>2.5</v>
      </c>
      <c r="D67" s="5" t="s">
        <v>57</v>
      </c>
      <c r="E67" s="15"/>
      <c r="F67" s="143">
        <v>0</v>
      </c>
      <c r="G67" s="146" t="s">
        <v>58</v>
      </c>
      <c r="H67" s="5"/>
      <c r="J67" s="6"/>
      <c r="K67" s="144">
        <f>F67*C67</f>
        <v>0</v>
      </c>
    </row>
    <row r="68" spans="1:11" ht="12.75" customHeight="1">
      <c r="A68" s="16"/>
      <c r="B68" s="14" t="s">
        <v>59</v>
      </c>
      <c r="C68" s="5"/>
      <c r="D68" s="5"/>
      <c r="E68" s="15"/>
      <c r="F68" s="5"/>
      <c r="G68" s="5"/>
      <c r="H68" s="5"/>
      <c r="J68" s="6"/>
      <c r="K68" s="42">
        <v>108.7</v>
      </c>
    </row>
    <row r="69" spans="1:11" ht="12.75" customHeight="1">
      <c r="A69" s="16"/>
      <c r="B69" s="14" t="s">
        <v>60</v>
      </c>
      <c r="C69" s="5"/>
      <c r="D69" s="5"/>
      <c r="E69" s="15"/>
      <c r="F69" s="143">
        <v>23</v>
      </c>
      <c r="G69" s="146" t="s">
        <v>58</v>
      </c>
      <c r="H69" s="5"/>
      <c r="J69" s="6"/>
      <c r="K69" s="144">
        <f>F69*C67</f>
        <v>57.5</v>
      </c>
    </row>
    <row r="70" spans="1:11" ht="409.5">
      <c r="A70" s="53"/>
      <c r="B70" s="5"/>
      <c r="C70" s="5"/>
      <c r="D70" s="5"/>
      <c r="E70" s="15"/>
      <c r="F70" s="5"/>
      <c r="G70" s="5"/>
      <c r="H70" s="5"/>
      <c r="J70" s="6"/>
      <c r="K70" s="156"/>
    </row>
    <row r="71" spans="1:11" ht="6" customHeight="1">
      <c r="A71" s="12"/>
      <c r="B71" s="14"/>
      <c r="C71" s="68"/>
      <c r="D71" s="14"/>
      <c r="E71" s="14"/>
      <c r="F71" s="5"/>
      <c r="G71" s="5"/>
      <c r="H71" s="5"/>
      <c r="I71" s="62"/>
      <c r="J71" s="9"/>
      <c r="K71" s="79"/>
    </row>
    <row r="72" spans="1:11" s="30" customFormat="1" ht="409.5">
      <c r="A72" s="102" t="s">
        <v>43</v>
      </c>
      <c r="B72" s="103"/>
      <c r="C72" s="104"/>
      <c r="D72" s="103"/>
      <c r="E72" s="103"/>
      <c r="F72" s="105"/>
      <c r="G72" s="105"/>
      <c r="H72" s="105"/>
      <c r="I72" s="106"/>
      <c r="J72" s="99"/>
      <c r="K72" s="100">
        <f>SUM(K20:K71)</f>
        <v>386.90999999999997</v>
      </c>
    </row>
    <row r="73" spans="1:11" s="30" customFormat="1" ht="6" customHeight="1">
      <c r="A73" s="48"/>
      <c r="B73" s="59"/>
      <c r="C73" s="69"/>
      <c r="D73" s="59"/>
      <c r="E73" s="59"/>
      <c r="F73" s="49"/>
      <c r="G73" s="23"/>
      <c r="H73" s="23"/>
      <c r="I73" s="70"/>
      <c r="J73" s="50"/>
      <c r="K73" s="101"/>
    </row>
    <row r="74" spans="1:11" s="30" customFormat="1" ht="409.5">
      <c r="A74" s="80" t="s">
        <v>42</v>
      </c>
      <c r="B74" s="81"/>
      <c r="C74" s="81"/>
      <c r="D74" s="81"/>
      <c r="E74" s="81"/>
      <c r="F74" s="189"/>
      <c r="G74" s="189"/>
      <c r="H74" s="81"/>
      <c r="I74" s="81"/>
      <c r="J74" s="81"/>
      <c r="K74" s="82"/>
    </row>
    <row r="75" spans="1:11" s="30" customFormat="1" ht="409.5">
      <c r="A75" s="33" t="s">
        <v>46</v>
      </c>
      <c r="B75" s="60"/>
      <c r="C75" s="71"/>
      <c r="D75" s="60"/>
      <c r="E75" s="60"/>
      <c r="F75" s="34"/>
      <c r="G75" s="35"/>
      <c r="H75" s="35"/>
      <c r="I75" s="72"/>
      <c r="J75" s="36"/>
      <c r="K75" s="37"/>
    </row>
    <row r="76" spans="1:11" s="30" customFormat="1" ht="409.5">
      <c r="A76" s="33"/>
      <c r="B76" s="58"/>
      <c r="C76" s="89">
        <v>0</v>
      </c>
      <c r="D76" s="18" t="s">
        <v>18</v>
      </c>
      <c r="E76" s="18" t="s">
        <v>16</v>
      </c>
      <c r="F76" s="45">
        <v>0</v>
      </c>
      <c r="G76" s="6" t="s">
        <v>19</v>
      </c>
      <c r="H76" s="6" t="s">
        <v>16</v>
      </c>
      <c r="I76" s="93">
        <v>0</v>
      </c>
      <c r="J76" s="19" t="s">
        <v>20</v>
      </c>
      <c r="K76" s="57">
        <f>C76*F76*I76</f>
        <v>0</v>
      </c>
    </row>
    <row r="77" spans="1:11" ht="409.5">
      <c r="A77" s="11" t="s">
        <v>27</v>
      </c>
      <c r="B77" s="58"/>
      <c r="C77" s="65"/>
      <c r="D77" s="58"/>
      <c r="E77" s="58"/>
      <c r="F77" s="5"/>
      <c r="G77" s="5"/>
      <c r="H77" s="5"/>
      <c r="I77" s="62"/>
      <c r="J77" s="9"/>
      <c r="K77" s="8"/>
    </row>
    <row r="78" spans="1:11" ht="409.5">
      <c r="A78" s="11"/>
      <c r="B78" s="58"/>
      <c r="C78" s="65"/>
      <c r="D78" s="160" t="s">
        <v>67</v>
      </c>
      <c r="E78" s="58"/>
      <c r="G78" s="160" t="s">
        <v>75</v>
      </c>
      <c r="H78" s="5"/>
      <c r="I78" s="161" t="s">
        <v>68</v>
      </c>
      <c r="J78" s="9"/>
      <c r="K78" s="8"/>
    </row>
    <row r="79" spans="1:11" ht="409.5">
      <c r="A79" s="11"/>
      <c r="B79" s="58" t="s">
        <v>62</v>
      </c>
      <c r="C79" s="65"/>
      <c r="D79" s="86"/>
      <c r="E79" s="58"/>
      <c r="G79" s="167">
        <f>$I$17</f>
        <v>5</v>
      </c>
      <c r="H79" s="5" t="s">
        <v>77</v>
      </c>
      <c r="I79" s="41">
        <v>20</v>
      </c>
      <c r="J79" s="19" t="s">
        <v>69</v>
      </c>
      <c r="K79" s="162">
        <f>I79*D79</f>
        <v>0</v>
      </c>
    </row>
    <row r="80" spans="1:11" ht="409.5">
      <c r="A80" s="11"/>
      <c r="B80" s="58" t="s">
        <v>63</v>
      </c>
      <c r="C80" s="65"/>
      <c r="D80" s="87">
        <v>1</v>
      </c>
      <c r="E80" s="58"/>
      <c r="G80" s="168">
        <f>$I$17</f>
        <v>5</v>
      </c>
      <c r="H80" s="5" t="s">
        <v>77</v>
      </c>
      <c r="I80" s="42">
        <v>100</v>
      </c>
      <c r="J80" s="19" t="s">
        <v>69</v>
      </c>
      <c r="K80" s="163">
        <f>I80*D80</f>
        <v>100</v>
      </c>
    </row>
    <row r="81" spans="1:11" ht="409.5">
      <c r="A81" s="11"/>
      <c r="B81" s="58" t="s">
        <v>73</v>
      </c>
      <c r="C81" s="65"/>
      <c r="D81" s="87"/>
      <c r="E81" s="58"/>
      <c r="G81" s="171">
        <v>10</v>
      </c>
      <c r="H81" s="166" t="s">
        <v>76</v>
      </c>
      <c r="I81" s="42">
        <v>45</v>
      </c>
      <c r="J81" s="19" t="s">
        <v>78</v>
      </c>
      <c r="K81" s="163">
        <f>($I$17/G81)*I81*D81</f>
        <v>0</v>
      </c>
    </row>
    <row r="82" spans="1:11" ht="409.5">
      <c r="A82" s="11"/>
      <c r="B82" s="58" t="s">
        <v>74</v>
      </c>
      <c r="C82" s="65"/>
      <c r="D82" s="87"/>
      <c r="E82" s="58"/>
      <c r="G82" s="172">
        <v>10</v>
      </c>
      <c r="H82" s="166" t="s">
        <v>76</v>
      </c>
      <c r="I82" s="42">
        <v>16.7</v>
      </c>
      <c r="J82" s="19" t="s">
        <v>78</v>
      </c>
      <c r="K82" s="163">
        <f>($I$17/G82)*I82*D82</f>
        <v>0</v>
      </c>
    </row>
    <row r="83" spans="1:11" ht="409.5">
      <c r="A83" s="11"/>
      <c r="B83" s="58" t="s">
        <v>64</v>
      </c>
      <c r="C83" s="65"/>
      <c r="D83" s="87"/>
      <c r="E83" s="58"/>
      <c r="G83" s="168">
        <f>$I$17</f>
        <v>5</v>
      </c>
      <c r="H83" s="5" t="s">
        <v>77</v>
      </c>
      <c r="I83" s="42">
        <v>12</v>
      </c>
      <c r="J83" s="19" t="s">
        <v>70</v>
      </c>
      <c r="K83" s="163">
        <f>D83*G83*I83</f>
        <v>0</v>
      </c>
    </row>
    <row r="84" spans="1:11" ht="409.5">
      <c r="A84" s="12"/>
      <c r="B84" s="18" t="s">
        <v>65</v>
      </c>
      <c r="C84" s="20"/>
      <c r="D84" s="170"/>
      <c r="E84" s="6"/>
      <c r="G84" s="168">
        <f>$I$17</f>
        <v>5</v>
      </c>
      <c r="H84" s="5" t="s">
        <v>77</v>
      </c>
      <c r="I84" s="42">
        <v>5</v>
      </c>
      <c r="J84" s="19" t="s">
        <v>70</v>
      </c>
      <c r="K84" s="163">
        <f>D84*G84*I84</f>
        <v>0</v>
      </c>
    </row>
    <row r="85" spans="1:11" ht="409.5">
      <c r="A85" s="12"/>
      <c r="B85" s="147" t="s">
        <v>66</v>
      </c>
      <c r="C85" s="148"/>
      <c r="D85" s="159"/>
      <c r="E85" s="147"/>
      <c r="G85" s="169">
        <f>$I$17</f>
        <v>5</v>
      </c>
      <c r="H85" s="5" t="s">
        <v>77</v>
      </c>
      <c r="I85" s="43">
        <v>5</v>
      </c>
      <c r="J85" s="19" t="s">
        <v>70</v>
      </c>
      <c r="K85" s="164">
        <f>D85*G85*I85</f>
        <v>0</v>
      </c>
    </row>
    <row r="86" spans="1:11" ht="409.5">
      <c r="A86" s="17"/>
      <c r="B86" s="147"/>
      <c r="C86" s="150"/>
      <c r="D86" s="147"/>
      <c r="E86" s="147"/>
      <c r="F86" s="152"/>
      <c r="G86" s="149"/>
      <c r="H86" s="147"/>
      <c r="I86" s="153"/>
      <c r="J86" s="147"/>
      <c r="K86" s="151"/>
    </row>
    <row r="87" spans="1:11" ht="6" customHeight="1">
      <c r="A87" s="17"/>
      <c r="B87" s="5"/>
      <c r="C87" s="15"/>
      <c r="D87" s="5"/>
      <c r="E87" s="5"/>
      <c r="F87" s="5"/>
      <c r="G87" s="5"/>
      <c r="H87" s="5"/>
      <c r="I87" s="5"/>
      <c r="J87" s="5"/>
      <c r="K87" s="10"/>
    </row>
    <row r="88" spans="1:11" s="30" customFormat="1" ht="409.5">
      <c r="A88" s="109" t="s">
        <v>44</v>
      </c>
      <c r="B88" s="110"/>
      <c r="C88" s="111"/>
      <c r="D88" s="110"/>
      <c r="E88" s="110"/>
      <c r="F88" s="112"/>
      <c r="G88" s="110"/>
      <c r="H88" s="110"/>
      <c r="I88" s="110"/>
      <c r="J88" s="110"/>
      <c r="K88" s="113">
        <f>SUM(K76:K87)</f>
        <v>100</v>
      </c>
    </row>
    <row r="89" spans="1:11" s="30" customFormat="1" ht="409.5">
      <c r="A89" s="31"/>
      <c r="B89" s="32"/>
      <c r="C89" s="108"/>
      <c r="D89" s="32"/>
      <c r="E89" s="32"/>
      <c r="F89" s="83"/>
      <c r="G89" s="32"/>
      <c r="H89" s="32"/>
      <c r="I89" s="32"/>
      <c r="J89" s="32"/>
      <c r="K89" s="84"/>
    </row>
    <row r="90" spans="1:11" s="30" customFormat="1" ht="13.5" customHeight="1">
      <c r="A90" s="114" t="s">
        <v>28</v>
      </c>
      <c r="B90" s="115"/>
      <c r="C90" s="115"/>
      <c r="D90" s="115"/>
      <c r="E90" s="115"/>
      <c r="F90" s="115"/>
      <c r="G90" s="115"/>
      <c r="H90" s="115"/>
      <c r="I90" s="115"/>
      <c r="J90" s="115"/>
      <c r="K90" s="119">
        <f>SUM(K72,K88)</f>
        <v>486.90999999999997</v>
      </c>
    </row>
    <row r="91" spans="1:11" s="30" customFormat="1" ht="409.5">
      <c r="A91" s="116" t="s">
        <v>29</v>
      </c>
      <c r="B91" s="117"/>
      <c r="C91" s="117"/>
      <c r="D91" s="117"/>
      <c r="E91" s="117"/>
      <c r="F91" s="117"/>
      <c r="G91" s="117"/>
      <c r="H91" s="117"/>
      <c r="I91" s="117"/>
      <c r="J91" s="117"/>
      <c r="K91" s="120">
        <f>K18-K90</f>
        <v>420.59000000000003</v>
      </c>
    </row>
    <row r="92" spans="1:11" s="30" customFormat="1" ht="409.5">
      <c r="A92" s="116" t="s">
        <v>30</v>
      </c>
      <c r="B92" s="117"/>
      <c r="C92" s="117"/>
      <c r="D92" s="117"/>
      <c r="E92" s="117"/>
      <c r="F92" s="117"/>
      <c r="G92" s="117"/>
      <c r="H92" s="117"/>
      <c r="I92" s="117"/>
      <c r="J92" s="117"/>
      <c r="K92" s="118">
        <f>$K$90/$I$15</f>
        <v>2.682699724517906</v>
      </c>
    </row>
    <row r="93" spans="1:11" s="30" customFormat="1" ht="409.5">
      <c r="A93" s="116" t="s">
        <v>31</v>
      </c>
      <c r="B93" s="117"/>
      <c r="C93" s="117"/>
      <c r="D93" s="117"/>
      <c r="E93" s="117"/>
      <c r="F93" s="117"/>
      <c r="G93" s="117"/>
      <c r="H93" s="117"/>
      <c r="I93" s="117"/>
      <c r="J93" s="117"/>
      <c r="K93" s="120">
        <f>$K$90/$I$17+SUM($I$9:$I$13)</f>
        <v>147.382</v>
      </c>
    </row>
    <row r="94" spans="1:12" s="30" customFormat="1" ht="409.5">
      <c r="A94" s="139"/>
      <c r="B94" s="140"/>
      <c r="C94" s="140"/>
      <c r="D94" s="140"/>
      <c r="E94" s="140"/>
      <c r="F94" s="140"/>
      <c r="G94" s="140"/>
      <c r="H94" s="140"/>
      <c r="I94" s="140"/>
      <c r="J94" s="140"/>
      <c r="K94" s="140"/>
      <c r="L94" s="38"/>
    </row>
    <row r="95" spans="1:11" ht="409.5">
      <c r="A95" s="138"/>
      <c r="B95" s="138"/>
      <c r="C95" s="138"/>
      <c r="D95" s="138"/>
      <c r="E95" s="138"/>
      <c r="F95" s="138"/>
      <c r="G95" s="138"/>
      <c r="H95" s="138"/>
      <c r="I95" s="138"/>
      <c r="J95" s="138"/>
      <c r="K95" s="138"/>
    </row>
    <row r="96" spans="2:11" ht="409.5">
      <c r="B96" s="21" t="s">
        <v>32</v>
      </c>
      <c r="C96" s="187" t="s">
        <v>33</v>
      </c>
      <c r="D96" s="187"/>
      <c r="E96" s="187"/>
      <c r="F96" s="187"/>
      <c r="G96" s="187"/>
      <c r="H96" s="187"/>
      <c r="I96" s="187"/>
      <c r="J96" s="187"/>
      <c r="K96" s="188"/>
    </row>
    <row r="97" spans="2:11" ht="409.5">
      <c r="B97" s="22" t="s">
        <v>34</v>
      </c>
      <c r="C97" s="134">
        <v>3.5</v>
      </c>
      <c r="D97" s="135">
        <v>4</v>
      </c>
      <c r="E97" s="136"/>
      <c r="F97" s="134">
        <v>4.5</v>
      </c>
      <c r="G97" s="133">
        <f>I17</f>
        <v>5</v>
      </c>
      <c r="H97" s="134"/>
      <c r="I97" s="134">
        <v>5.5</v>
      </c>
      <c r="J97" s="134">
        <v>6</v>
      </c>
      <c r="K97" s="137">
        <v>7</v>
      </c>
    </row>
    <row r="98" spans="2:11" ht="409.5">
      <c r="B98" s="122">
        <v>120</v>
      </c>
      <c r="C98" s="124">
        <f>(C$97*$B98)-$K$90</f>
        <v>-66.90999999999997</v>
      </c>
      <c r="D98" s="125">
        <f aca="true" t="shared" si="1" ref="D98:D104">D$97*$B98-$K$90</f>
        <v>-6.909999999999968</v>
      </c>
      <c r="E98" s="126"/>
      <c r="F98" s="124">
        <f aca="true" t="shared" si="2" ref="F98:G104">F$97*$B98-$K$90</f>
        <v>53.09000000000003</v>
      </c>
      <c r="G98" s="124">
        <f t="shared" si="2"/>
        <v>113.09000000000003</v>
      </c>
      <c r="H98" s="124"/>
      <c r="I98" s="124">
        <f aca="true" t="shared" si="3" ref="I98:K104">I$97*$B98-$K$90</f>
        <v>173.09000000000003</v>
      </c>
      <c r="J98" s="165">
        <f>J$97*$B98-$K$90</f>
        <v>233.09000000000003</v>
      </c>
      <c r="K98" s="127">
        <f t="shared" si="3"/>
        <v>353.09000000000003</v>
      </c>
    </row>
    <row r="99" spans="2:11" ht="409.5">
      <c r="B99" s="122">
        <v>140</v>
      </c>
      <c r="C99" s="124">
        <f aca="true" t="shared" si="4" ref="C99:C104">C$97*$B99-$K$90</f>
        <v>3.090000000000032</v>
      </c>
      <c r="D99" s="124">
        <f t="shared" si="1"/>
        <v>73.09000000000003</v>
      </c>
      <c r="E99" s="128"/>
      <c r="F99" s="124">
        <f t="shared" si="2"/>
        <v>143.09000000000003</v>
      </c>
      <c r="G99" s="124">
        <f t="shared" si="2"/>
        <v>213.09000000000003</v>
      </c>
      <c r="H99" s="124"/>
      <c r="I99" s="124">
        <f t="shared" si="3"/>
        <v>283.09000000000003</v>
      </c>
      <c r="J99" s="124">
        <f t="shared" si="3"/>
        <v>353.09000000000003</v>
      </c>
      <c r="K99" s="127">
        <f t="shared" si="3"/>
        <v>493.09000000000003</v>
      </c>
    </row>
    <row r="100" spans="2:11" ht="409.5">
      <c r="B100" s="122">
        <v>160</v>
      </c>
      <c r="C100" s="124">
        <f t="shared" si="4"/>
        <v>73.09000000000003</v>
      </c>
      <c r="D100" s="124">
        <f t="shared" si="1"/>
        <v>153.09000000000003</v>
      </c>
      <c r="E100" s="128"/>
      <c r="F100" s="124">
        <f t="shared" si="2"/>
        <v>233.09000000000003</v>
      </c>
      <c r="G100" s="124">
        <f t="shared" si="2"/>
        <v>313.09000000000003</v>
      </c>
      <c r="H100" s="124"/>
      <c r="I100" s="124">
        <f t="shared" si="3"/>
        <v>393.09000000000003</v>
      </c>
      <c r="J100" s="124">
        <f t="shared" si="3"/>
        <v>473.09000000000003</v>
      </c>
      <c r="K100" s="127">
        <f t="shared" si="3"/>
        <v>633.09</v>
      </c>
    </row>
    <row r="101" spans="2:11" ht="409.5">
      <c r="B101" s="121">
        <f>I15</f>
        <v>181.5</v>
      </c>
      <c r="C101" s="124">
        <f t="shared" si="4"/>
        <v>148.34000000000003</v>
      </c>
      <c r="D101" s="124">
        <f t="shared" si="1"/>
        <v>239.09000000000003</v>
      </c>
      <c r="E101" s="128"/>
      <c r="F101" s="124">
        <f t="shared" si="2"/>
        <v>329.84000000000003</v>
      </c>
      <c r="G101" s="132">
        <f t="shared" si="2"/>
        <v>420.59000000000003</v>
      </c>
      <c r="H101" s="124"/>
      <c r="I101" s="124">
        <f t="shared" si="3"/>
        <v>511.34000000000003</v>
      </c>
      <c r="J101" s="124">
        <f t="shared" si="3"/>
        <v>602.09</v>
      </c>
      <c r="K101" s="127">
        <f t="shared" si="3"/>
        <v>783.59</v>
      </c>
    </row>
    <row r="102" spans="2:11" ht="409.5">
      <c r="B102" s="122">
        <v>200</v>
      </c>
      <c r="C102" s="124">
        <f t="shared" si="4"/>
        <v>213.09000000000003</v>
      </c>
      <c r="D102" s="124">
        <f t="shared" si="1"/>
        <v>313.09000000000003</v>
      </c>
      <c r="E102" s="128"/>
      <c r="F102" s="124">
        <f t="shared" si="2"/>
        <v>413.09000000000003</v>
      </c>
      <c r="G102" s="124">
        <f t="shared" si="2"/>
        <v>513.09</v>
      </c>
      <c r="H102" s="124"/>
      <c r="I102" s="124">
        <f t="shared" si="3"/>
        <v>613.09</v>
      </c>
      <c r="J102" s="124">
        <f t="shared" si="3"/>
        <v>713.09</v>
      </c>
      <c r="K102" s="127">
        <f t="shared" si="3"/>
        <v>913.09</v>
      </c>
    </row>
    <row r="103" spans="2:11" ht="409.5">
      <c r="B103" s="122">
        <v>220</v>
      </c>
      <c r="C103" s="124">
        <f t="shared" si="4"/>
        <v>283.09000000000003</v>
      </c>
      <c r="D103" s="124">
        <f t="shared" si="1"/>
        <v>393.09000000000003</v>
      </c>
      <c r="E103" s="128"/>
      <c r="F103" s="124">
        <f t="shared" si="2"/>
        <v>503.09000000000003</v>
      </c>
      <c r="G103" s="124">
        <f t="shared" si="2"/>
        <v>613.09</v>
      </c>
      <c r="H103" s="124"/>
      <c r="I103" s="124">
        <f t="shared" si="3"/>
        <v>723.09</v>
      </c>
      <c r="J103" s="124">
        <f t="shared" si="3"/>
        <v>833.09</v>
      </c>
      <c r="K103" s="127">
        <f t="shared" si="3"/>
        <v>1053.0900000000001</v>
      </c>
    </row>
    <row r="104" spans="2:11" ht="409.5">
      <c r="B104" s="123">
        <v>240</v>
      </c>
      <c r="C104" s="129">
        <f t="shared" si="4"/>
        <v>353.09000000000003</v>
      </c>
      <c r="D104" s="129">
        <f t="shared" si="1"/>
        <v>473.09000000000003</v>
      </c>
      <c r="E104" s="130"/>
      <c r="F104" s="129">
        <f t="shared" si="2"/>
        <v>593.09</v>
      </c>
      <c r="G104" s="129">
        <f t="shared" si="2"/>
        <v>713.09</v>
      </c>
      <c r="H104" s="129"/>
      <c r="I104" s="129">
        <f t="shared" si="3"/>
        <v>833.09</v>
      </c>
      <c r="J104" s="129">
        <f t="shared" si="3"/>
        <v>953.09</v>
      </c>
      <c r="K104" s="131">
        <f t="shared" si="3"/>
        <v>1193.0900000000001</v>
      </c>
    </row>
  </sheetData>
  <sheetProtection password="8D83" sheet="1" objects="1" scenarios="1"/>
  <mergeCells count="4">
    <mergeCell ref="A1:K1"/>
    <mergeCell ref="F20:G20"/>
    <mergeCell ref="C96:K96"/>
    <mergeCell ref="F74:G74"/>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234"/>
  <sheetViews>
    <sheetView showGridLines="0" zoomScalePageLayoutView="0" workbookViewId="0" topLeftCell="A1">
      <selection activeCell="A1" sqref="A1"/>
    </sheetView>
  </sheetViews>
  <sheetFormatPr defaultColWidth="9.140625" defaultRowHeight="12.75"/>
  <cols>
    <col min="1" max="1" width="39.00390625" style="174" customWidth="1"/>
    <col min="2" max="2" width="12.140625" style="174" customWidth="1"/>
    <col min="3" max="3" width="11.421875" style="174" customWidth="1"/>
    <col min="4" max="4" width="15.140625" style="174" customWidth="1"/>
    <col min="5" max="5" width="4.00390625" style="174" customWidth="1"/>
    <col min="6" max="6" width="7.57421875" style="174" customWidth="1"/>
    <col min="7" max="16384" width="9.140625" style="174" customWidth="1"/>
  </cols>
  <sheetData>
    <row r="1" ht="20.25">
      <c r="A1" s="173"/>
    </row>
    <row r="3" ht="15.75">
      <c r="A3" s="175"/>
    </row>
    <row r="4" spans="3:6" ht="12.75">
      <c r="C4" s="176"/>
      <c r="D4" s="176"/>
      <c r="F4" s="176"/>
    </row>
    <row r="5" spans="3:6" ht="12.75">
      <c r="C5" s="177"/>
      <c r="D5" s="178"/>
      <c r="E5" s="178"/>
      <c r="F5" s="179"/>
    </row>
    <row r="7" ht="15.75">
      <c r="A7" s="175"/>
    </row>
    <row r="9" ht="12.75">
      <c r="A9" s="180"/>
    </row>
    <row r="10" spans="1:8" ht="12.75">
      <c r="A10" s="180"/>
      <c r="C10" s="176"/>
      <c r="D10" s="176"/>
      <c r="F10" s="176"/>
      <c r="G10" s="176"/>
      <c r="H10" s="176"/>
    </row>
    <row r="11" spans="3:8" ht="12.75">
      <c r="C11" s="178"/>
      <c r="D11" s="177"/>
      <c r="E11" s="178"/>
      <c r="F11" s="181"/>
      <c r="G11" s="181"/>
      <c r="H11" s="181"/>
    </row>
    <row r="12" spans="3:8" ht="12.75">
      <c r="C12" s="178"/>
      <c r="D12" s="177"/>
      <c r="E12" s="178"/>
      <c r="F12" s="181"/>
      <c r="G12" s="181"/>
      <c r="H12" s="181"/>
    </row>
    <row r="13" spans="3:8" ht="12.75">
      <c r="C13" s="178"/>
      <c r="D13" s="177"/>
      <c r="E13" s="178"/>
      <c r="F13" s="181"/>
      <c r="G13" s="181"/>
      <c r="H13" s="181"/>
    </row>
    <row r="14" spans="3:8" ht="12.75">
      <c r="C14" s="178"/>
      <c r="D14" s="177"/>
      <c r="E14" s="178"/>
      <c r="F14" s="181"/>
      <c r="G14" s="181"/>
      <c r="H14" s="181"/>
    </row>
    <row r="15" spans="3:8" ht="12.75">
      <c r="C15" s="178"/>
      <c r="D15" s="177"/>
      <c r="E15" s="178"/>
      <c r="F15" s="181"/>
      <c r="G15" s="181"/>
      <c r="H15" s="181"/>
    </row>
    <row r="16" spans="3:8" ht="12.75">
      <c r="C16" s="178"/>
      <c r="D16" s="177"/>
      <c r="E16" s="178"/>
      <c r="F16" s="181"/>
      <c r="G16" s="181"/>
      <c r="H16" s="181"/>
    </row>
    <row r="17" spans="3:8" ht="12.75">
      <c r="C17" s="178"/>
      <c r="D17" s="177"/>
      <c r="E17" s="178"/>
      <c r="F17" s="181"/>
      <c r="G17" s="181"/>
      <c r="H17" s="181"/>
    </row>
    <row r="18" spans="3:8" ht="12.75">
      <c r="C18" s="178"/>
      <c r="D18" s="177"/>
      <c r="E18" s="178"/>
      <c r="F18" s="181"/>
      <c r="G18" s="181"/>
      <c r="H18" s="181"/>
    </row>
    <row r="19" spans="3:8" ht="12.75">
      <c r="C19" s="178"/>
      <c r="D19" s="177"/>
      <c r="F19" s="181"/>
      <c r="G19" s="181"/>
      <c r="H19" s="181"/>
    </row>
    <row r="20" spans="3:8" ht="12.75">
      <c r="C20" s="178"/>
      <c r="D20" s="178"/>
      <c r="F20" s="181"/>
      <c r="G20" s="181"/>
      <c r="H20" s="181"/>
    </row>
    <row r="21" spans="1:8" ht="12.75">
      <c r="A21" s="180"/>
      <c r="C21" s="178"/>
      <c r="D21" s="178"/>
      <c r="F21" s="181"/>
      <c r="G21" s="181"/>
      <c r="H21" s="181"/>
    </row>
    <row r="22" spans="3:8" ht="12.75">
      <c r="C22" s="176"/>
      <c r="D22" s="176"/>
      <c r="F22" s="181"/>
      <c r="G22" s="181"/>
      <c r="H22" s="181"/>
    </row>
    <row r="23" spans="3:8" ht="12.75">
      <c r="C23" s="178"/>
      <c r="D23" s="177"/>
      <c r="F23" s="181"/>
      <c r="G23" s="181"/>
      <c r="H23" s="181"/>
    </row>
    <row r="24" spans="3:8" ht="12.75">
      <c r="C24" s="178"/>
      <c r="D24" s="178"/>
      <c r="F24" s="181"/>
      <c r="G24" s="181"/>
      <c r="H24" s="181"/>
    </row>
    <row r="25" spans="1:8" ht="12.75">
      <c r="A25" s="180"/>
      <c r="C25" s="178"/>
      <c r="D25" s="178"/>
      <c r="F25" s="181"/>
      <c r="G25" s="181"/>
      <c r="H25" s="181"/>
    </row>
    <row r="26" spans="2:8" ht="12.75">
      <c r="B26" s="180"/>
      <c r="C26" s="176"/>
      <c r="D26" s="176"/>
      <c r="F26" s="181"/>
      <c r="G26" s="181"/>
      <c r="H26" s="181"/>
    </row>
    <row r="27" spans="2:8" ht="12.75">
      <c r="B27" s="178"/>
      <c r="C27" s="178"/>
      <c r="D27" s="177"/>
      <c r="F27" s="181"/>
      <c r="G27" s="181"/>
      <c r="H27" s="181"/>
    </row>
    <row r="28" spans="2:8" ht="12.75">
      <c r="B28" s="178"/>
      <c r="C28" s="178"/>
      <c r="D28" s="177"/>
      <c r="F28" s="181"/>
      <c r="G28" s="181"/>
      <c r="H28" s="181"/>
    </row>
    <row r="29" spans="2:8" ht="12.75">
      <c r="B29" s="178"/>
      <c r="C29" s="178"/>
      <c r="D29" s="177"/>
      <c r="F29" s="181"/>
      <c r="G29" s="181"/>
      <c r="H29" s="181"/>
    </row>
    <row r="30" spans="2:8" ht="12.75">
      <c r="B30" s="178"/>
      <c r="C30" s="178"/>
      <c r="D30" s="177"/>
      <c r="F30" s="181"/>
      <c r="G30" s="181"/>
      <c r="H30" s="181"/>
    </row>
    <row r="31" spans="1:8" ht="12.75">
      <c r="A31" s="180"/>
      <c r="C31" s="178"/>
      <c r="D31" s="178"/>
      <c r="F31" s="181"/>
      <c r="G31" s="181"/>
      <c r="H31" s="181"/>
    </row>
    <row r="32" spans="2:8" ht="12.75">
      <c r="B32" s="176"/>
      <c r="C32" s="176"/>
      <c r="D32" s="176"/>
      <c r="F32" s="181"/>
      <c r="G32" s="181"/>
      <c r="H32" s="181"/>
    </row>
    <row r="33" spans="2:8" ht="12.75">
      <c r="B33" s="178"/>
      <c r="C33" s="178"/>
      <c r="D33" s="177"/>
      <c r="F33" s="181"/>
      <c r="G33" s="181"/>
      <c r="H33" s="181"/>
    </row>
    <row r="34" spans="2:8" ht="12.75">
      <c r="B34" s="178"/>
      <c r="C34" s="178"/>
      <c r="D34" s="177"/>
      <c r="F34" s="181"/>
      <c r="G34" s="181"/>
      <c r="H34" s="181"/>
    </row>
    <row r="35" spans="2:8" ht="12.75">
      <c r="B35" s="178"/>
      <c r="C35" s="178"/>
      <c r="D35" s="177"/>
      <c r="F35" s="181"/>
      <c r="G35" s="181"/>
      <c r="H35" s="181"/>
    </row>
    <row r="36" spans="2:8" ht="12.75">
      <c r="B36" s="178"/>
      <c r="C36" s="178"/>
      <c r="D36" s="177"/>
      <c r="F36" s="181"/>
      <c r="G36" s="181"/>
      <c r="H36" s="181"/>
    </row>
    <row r="37" spans="2:8" ht="12.75">
      <c r="B37" s="178"/>
      <c r="C37" s="178"/>
      <c r="D37" s="177"/>
      <c r="F37" s="181"/>
      <c r="G37" s="181"/>
      <c r="H37" s="181"/>
    </row>
    <row r="38" spans="1:8" ht="12.75">
      <c r="A38" s="180"/>
      <c r="B38" s="178"/>
      <c r="C38" s="178"/>
      <c r="D38" s="178"/>
      <c r="F38" s="181"/>
      <c r="G38" s="181"/>
      <c r="H38" s="181"/>
    </row>
    <row r="39" spans="2:8" ht="12.75">
      <c r="B39" s="176"/>
      <c r="C39" s="176"/>
      <c r="D39" s="176"/>
      <c r="F39" s="181"/>
      <c r="G39" s="181"/>
      <c r="H39" s="181"/>
    </row>
    <row r="40" spans="2:8" ht="12.75">
      <c r="B40" s="178"/>
      <c r="C40" s="178"/>
      <c r="D40" s="177"/>
      <c r="F40" s="181"/>
      <c r="G40" s="181"/>
      <c r="H40" s="181"/>
    </row>
    <row r="41" spans="2:8" ht="12.75">
      <c r="B41" s="178"/>
      <c r="C41" s="178"/>
      <c r="D41" s="177"/>
      <c r="F41" s="181"/>
      <c r="G41" s="181"/>
      <c r="H41" s="181"/>
    </row>
    <row r="42" spans="2:8" ht="12.75">
      <c r="B42" s="178"/>
      <c r="C42" s="178"/>
      <c r="D42" s="177"/>
      <c r="F42" s="181"/>
      <c r="G42" s="181"/>
      <c r="H42" s="181"/>
    </row>
    <row r="43" spans="2:8" ht="12.75">
      <c r="B43" s="178"/>
      <c r="C43" s="178"/>
      <c r="D43" s="177"/>
      <c r="F43" s="181"/>
      <c r="G43" s="181"/>
      <c r="H43" s="181"/>
    </row>
    <row r="44" spans="2:8" ht="12.75">
      <c r="B44" s="178"/>
      <c r="C44" s="178"/>
      <c r="D44" s="177"/>
      <c r="F44" s="181"/>
      <c r="G44" s="181"/>
      <c r="H44" s="181"/>
    </row>
    <row r="45" spans="2:8" ht="12.75">
      <c r="B45" s="178"/>
      <c r="C45" s="178"/>
      <c r="D45" s="177"/>
      <c r="F45" s="181"/>
      <c r="G45" s="181"/>
      <c r="H45" s="181"/>
    </row>
    <row r="46" spans="2:8" ht="12.75">
      <c r="B46" s="178"/>
      <c r="C46" s="178"/>
      <c r="D46" s="177"/>
      <c r="F46" s="181"/>
      <c r="G46" s="181"/>
      <c r="H46" s="181"/>
    </row>
    <row r="47" spans="2:8" ht="12.75">
      <c r="B47" s="178"/>
      <c r="C47" s="178"/>
      <c r="D47" s="177"/>
      <c r="F47" s="181"/>
      <c r="G47" s="181"/>
      <c r="H47" s="181"/>
    </row>
    <row r="48" spans="2:8" ht="12.75">
      <c r="B48" s="178"/>
      <c r="C48" s="178"/>
      <c r="D48" s="177"/>
      <c r="F48" s="181"/>
      <c r="G48" s="181"/>
      <c r="H48" s="181"/>
    </row>
    <row r="49" spans="2:8" ht="12.75">
      <c r="B49" s="178"/>
      <c r="C49" s="178"/>
      <c r="D49" s="177"/>
      <c r="F49" s="181"/>
      <c r="G49" s="181"/>
      <c r="H49" s="181"/>
    </row>
    <row r="50" spans="2:8" ht="12.75">
      <c r="B50" s="178"/>
      <c r="C50" s="178"/>
      <c r="D50" s="177"/>
      <c r="F50" s="181"/>
      <c r="G50" s="181"/>
      <c r="H50" s="181"/>
    </row>
    <row r="51" spans="2:8" ht="12.75">
      <c r="B51" s="178"/>
      <c r="C51" s="178"/>
      <c r="D51" s="177"/>
      <c r="F51" s="181"/>
      <c r="G51" s="181"/>
      <c r="H51" s="181"/>
    </row>
    <row r="52" spans="1:8" ht="12.75">
      <c r="A52" s="180"/>
      <c r="B52" s="178"/>
      <c r="C52" s="178"/>
      <c r="D52" s="177"/>
      <c r="F52" s="181"/>
      <c r="G52" s="181"/>
      <c r="H52" s="181"/>
    </row>
    <row r="53" spans="3:8" ht="12.75">
      <c r="C53" s="176"/>
      <c r="D53" s="176"/>
      <c r="F53" s="181"/>
      <c r="G53" s="181"/>
      <c r="H53" s="181"/>
    </row>
    <row r="54" spans="3:8" ht="12.75">
      <c r="C54" s="178"/>
      <c r="D54" s="177"/>
      <c r="F54" s="181"/>
      <c r="G54" s="181"/>
      <c r="H54" s="181"/>
    </row>
    <row r="55" spans="3:8" ht="12.75">
      <c r="C55" s="178"/>
      <c r="D55" s="178"/>
      <c r="F55" s="181"/>
      <c r="G55" s="181"/>
      <c r="H55" s="181"/>
    </row>
    <row r="56" spans="1:8" ht="12.75">
      <c r="A56" s="180"/>
      <c r="B56" s="178"/>
      <c r="C56" s="178"/>
      <c r="D56" s="177"/>
      <c r="F56" s="181"/>
      <c r="G56" s="181"/>
      <c r="H56" s="181"/>
    </row>
    <row r="57" spans="3:8" ht="12.75">
      <c r="C57" s="176"/>
      <c r="D57" s="176"/>
      <c r="F57" s="181"/>
      <c r="G57" s="181"/>
      <c r="H57" s="181"/>
    </row>
    <row r="58" spans="3:8" ht="12.75">
      <c r="C58" s="178"/>
      <c r="D58" s="177"/>
      <c r="F58" s="181"/>
      <c r="G58" s="181"/>
      <c r="H58" s="181"/>
    </row>
    <row r="59" spans="3:8" ht="12.75">
      <c r="C59" s="178"/>
      <c r="D59" s="178"/>
      <c r="F59" s="181"/>
      <c r="G59" s="181"/>
      <c r="H59" s="181"/>
    </row>
    <row r="60" spans="1:8" ht="12.75">
      <c r="A60" s="180"/>
      <c r="B60" s="178"/>
      <c r="C60" s="178"/>
      <c r="D60" s="177"/>
      <c r="F60" s="181"/>
      <c r="G60" s="181"/>
      <c r="H60" s="181"/>
    </row>
    <row r="61" spans="3:8" ht="12.75">
      <c r="C61" s="176"/>
      <c r="D61" s="176"/>
      <c r="F61" s="181"/>
      <c r="G61" s="181"/>
      <c r="H61" s="181"/>
    </row>
    <row r="62" spans="3:8" ht="12.75">
      <c r="C62" s="178"/>
      <c r="D62" s="178"/>
      <c r="F62" s="181"/>
      <c r="G62" s="181"/>
      <c r="H62" s="181"/>
    </row>
    <row r="63" spans="3:8" ht="12.75">
      <c r="C63" s="178"/>
      <c r="D63" s="178"/>
      <c r="F63" s="181"/>
      <c r="G63" s="181"/>
      <c r="H63" s="181"/>
    </row>
    <row r="64" spans="1:8" ht="12.75">
      <c r="A64" s="180"/>
      <c r="B64" s="178"/>
      <c r="C64" s="178"/>
      <c r="D64" s="177"/>
      <c r="F64" s="181"/>
      <c r="G64" s="181"/>
      <c r="H64" s="181"/>
    </row>
    <row r="65" spans="3:8" ht="12.75">
      <c r="C65" s="176"/>
      <c r="D65" s="176"/>
      <c r="F65" s="181"/>
      <c r="G65" s="181"/>
      <c r="H65" s="181"/>
    </row>
    <row r="66" spans="3:8" ht="12.75">
      <c r="C66" s="178"/>
      <c r="D66" s="178"/>
      <c r="F66" s="181"/>
      <c r="G66" s="181"/>
      <c r="H66" s="181"/>
    </row>
    <row r="67" spans="3:8" ht="12.75">
      <c r="C67" s="178"/>
      <c r="D67" s="178"/>
      <c r="F67" s="181"/>
      <c r="G67" s="181"/>
      <c r="H67" s="181"/>
    </row>
    <row r="68" spans="1:8" ht="12.75">
      <c r="A68" s="180"/>
      <c r="B68" s="178"/>
      <c r="C68" s="178"/>
      <c r="D68" s="177"/>
      <c r="F68" s="181"/>
      <c r="G68" s="181"/>
      <c r="H68" s="181"/>
    </row>
    <row r="69" spans="3:8" ht="12.75">
      <c r="C69" s="176"/>
      <c r="D69" s="176"/>
      <c r="F69" s="181"/>
      <c r="G69" s="181"/>
      <c r="H69" s="181"/>
    </row>
    <row r="70" spans="3:8" ht="12.75">
      <c r="C70" s="178"/>
      <c r="D70" s="177"/>
      <c r="F70" s="181"/>
      <c r="G70" s="181"/>
      <c r="H70" s="181"/>
    </row>
    <row r="71" spans="3:8" ht="12.75">
      <c r="C71" s="178"/>
      <c r="D71" s="177"/>
      <c r="F71" s="181"/>
      <c r="G71" s="181"/>
      <c r="H71" s="181"/>
    </row>
    <row r="72" spans="3:8" ht="12.75">
      <c r="C72" s="178"/>
      <c r="D72" s="177"/>
      <c r="F72" s="181"/>
      <c r="G72" s="181"/>
      <c r="H72" s="181"/>
    </row>
    <row r="73" spans="3:8" ht="12.75">
      <c r="C73" s="178"/>
      <c r="D73" s="178"/>
      <c r="F73" s="181"/>
      <c r="G73" s="181"/>
      <c r="H73" s="181"/>
    </row>
    <row r="74" spans="1:8" ht="12.75">
      <c r="A74" s="180"/>
      <c r="B74" s="178"/>
      <c r="C74" s="178"/>
      <c r="D74" s="177"/>
      <c r="F74" s="176"/>
      <c r="G74" s="176"/>
      <c r="H74" s="176"/>
    </row>
    <row r="75" spans="2:8" ht="12.75">
      <c r="B75" s="178"/>
      <c r="C75" s="178"/>
      <c r="D75" s="177"/>
      <c r="G75" s="181"/>
      <c r="H75" s="181"/>
    </row>
    <row r="76" spans="2:8" ht="12.75">
      <c r="B76" s="178"/>
      <c r="C76" s="178"/>
      <c r="D76" s="177"/>
      <c r="F76" s="181"/>
      <c r="G76" s="181"/>
      <c r="H76" s="181"/>
    </row>
    <row r="77" spans="2:8" ht="12.75">
      <c r="B77" s="178"/>
      <c r="C77" s="178"/>
      <c r="D77" s="177"/>
      <c r="F77" s="181"/>
      <c r="G77" s="181"/>
      <c r="H77" s="181"/>
    </row>
    <row r="78" spans="2:8" ht="12.75">
      <c r="B78" s="178"/>
      <c r="C78" s="178"/>
      <c r="D78" s="177"/>
      <c r="F78" s="181"/>
      <c r="G78" s="181"/>
      <c r="H78" s="181"/>
    </row>
    <row r="79" spans="2:8" ht="12.75">
      <c r="B79" s="178"/>
      <c r="C79" s="178"/>
      <c r="D79" s="177"/>
      <c r="F79" s="181"/>
      <c r="G79" s="181"/>
      <c r="H79" s="181"/>
    </row>
    <row r="80" spans="2:8" ht="12.75">
      <c r="B80" s="178"/>
      <c r="C80" s="178"/>
      <c r="D80" s="177"/>
      <c r="F80" s="181"/>
      <c r="G80" s="181"/>
      <c r="H80" s="176"/>
    </row>
    <row r="81" spans="2:8" ht="12.75">
      <c r="B81" s="178"/>
      <c r="C81" s="178"/>
      <c r="D81" s="177"/>
      <c r="F81" s="181"/>
      <c r="G81" s="181"/>
      <c r="H81" s="176"/>
    </row>
    <row r="82" spans="1:8" ht="15">
      <c r="A82" s="182"/>
      <c r="B82" s="183"/>
      <c r="C82" s="178"/>
      <c r="D82" s="177"/>
      <c r="F82" s="181"/>
      <c r="G82" s="181"/>
      <c r="H82" s="176"/>
    </row>
    <row r="83" spans="1:8" ht="15">
      <c r="A83" s="182"/>
      <c r="B83" s="183"/>
      <c r="C83" s="178"/>
      <c r="D83" s="177"/>
      <c r="F83" s="181"/>
      <c r="G83" s="181"/>
      <c r="H83" s="176"/>
    </row>
    <row r="84" spans="2:8" ht="12.75">
      <c r="B84" s="178"/>
      <c r="C84" s="178"/>
      <c r="D84" s="177"/>
      <c r="F84" s="181"/>
      <c r="G84" s="181"/>
      <c r="H84" s="176"/>
    </row>
    <row r="85" spans="2:8" ht="12.75">
      <c r="B85" s="178"/>
      <c r="C85" s="178"/>
      <c r="D85" s="177"/>
      <c r="F85" s="181"/>
      <c r="G85" s="181"/>
      <c r="H85" s="176"/>
    </row>
    <row r="86" spans="2:8" ht="12.75">
      <c r="B86" s="178"/>
      <c r="C86" s="178"/>
      <c r="D86" s="177"/>
      <c r="F86" s="181"/>
      <c r="G86" s="181"/>
      <c r="H86" s="176"/>
    </row>
    <row r="87" spans="2:8" ht="12.75">
      <c r="B87" s="178"/>
      <c r="C87" s="178"/>
      <c r="D87" s="177"/>
      <c r="F87" s="181"/>
      <c r="G87" s="181"/>
      <c r="H87" s="176"/>
    </row>
    <row r="88" spans="2:8" ht="12.75">
      <c r="B88" s="178"/>
      <c r="C88" s="178"/>
      <c r="D88" s="177"/>
      <c r="F88" s="181"/>
      <c r="G88" s="181"/>
      <c r="H88" s="176"/>
    </row>
    <row r="89" spans="2:8" ht="12.75">
      <c r="B89" s="178"/>
      <c r="C89" s="178"/>
      <c r="D89" s="177"/>
      <c r="F89" s="181"/>
      <c r="G89" s="181"/>
      <c r="H89" s="176"/>
    </row>
    <row r="90" spans="2:8" ht="12.75">
      <c r="B90" s="178"/>
      <c r="C90" s="178"/>
      <c r="D90" s="177"/>
      <c r="F90" s="181"/>
      <c r="G90" s="181"/>
      <c r="H90" s="176"/>
    </row>
    <row r="91" spans="2:8" ht="12.75">
      <c r="B91" s="178"/>
      <c r="C91" s="178"/>
      <c r="D91" s="177"/>
      <c r="F91" s="181"/>
      <c r="G91" s="181"/>
      <c r="H91" s="176"/>
    </row>
    <row r="92" spans="2:8" ht="12.75">
      <c r="B92" s="178"/>
      <c r="C92" s="178"/>
      <c r="D92" s="177"/>
      <c r="F92" s="181"/>
      <c r="G92" s="181"/>
      <c r="H92" s="176"/>
    </row>
    <row r="93" spans="2:8" ht="12.75">
      <c r="B93" s="178"/>
      <c r="C93" s="178"/>
      <c r="D93" s="177"/>
      <c r="F93" s="181"/>
      <c r="G93" s="181"/>
      <c r="H93" s="176"/>
    </row>
    <row r="94" spans="2:8" ht="12.75">
      <c r="B94" s="178"/>
      <c r="C94" s="178"/>
      <c r="D94" s="177"/>
      <c r="F94" s="181"/>
      <c r="G94" s="181"/>
      <c r="H94" s="176"/>
    </row>
    <row r="95" spans="2:8" ht="12.75">
      <c r="B95" s="178"/>
      <c r="C95" s="178"/>
      <c r="D95" s="177"/>
      <c r="F95" s="181"/>
      <c r="G95" s="181"/>
      <c r="H95" s="176"/>
    </row>
    <row r="96" spans="3:7" ht="12.75">
      <c r="C96" s="178"/>
      <c r="D96" s="177"/>
      <c r="F96" s="177"/>
      <c r="G96" s="177"/>
    </row>
    <row r="97" spans="3:7" ht="12.75">
      <c r="C97" s="178"/>
      <c r="D97" s="177"/>
      <c r="F97" s="177"/>
      <c r="G97" s="177"/>
    </row>
    <row r="98" spans="3:7" ht="12.75">
      <c r="C98" s="178"/>
      <c r="D98" s="177"/>
      <c r="F98" s="177"/>
      <c r="G98" s="177"/>
    </row>
    <row r="99" spans="3:7" ht="12.75">
      <c r="C99" s="178"/>
      <c r="D99" s="177"/>
      <c r="F99" s="177"/>
      <c r="G99" s="177"/>
    </row>
    <row r="100" spans="3:7" ht="12.75">
      <c r="C100" s="178"/>
      <c r="D100" s="177"/>
      <c r="F100" s="177"/>
      <c r="G100" s="177"/>
    </row>
    <row r="101" spans="3:7" ht="12.75">
      <c r="C101" s="178"/>
      <c r="D101" s="177"/>
      <c r="F101" s="177"/>
      <c r="G101" s="177"/>
    </row>
    <row r="102" spans="3:7" ht="12.75">
      <c r="C102" s="178"/>
      <c r="D102" s="177"/>
      <c r="F102" s="177"/>
      <c r="G102" s="177"/>
    </row>
    <row r="103" spans="3:7" ht="12.75">
      <c r="C103" s="178"/>
      <c r="D103" s="177"/>
      <c r="F103" s="177"/>
      <c r="G103" s="177"/>
    </row>
    <row r="104" ht="12.75">
      <c r="D104" s="184"/>
    </row>
    <row r="105" ht="12.75">
      <c r="D105" s="184"/>
    </row>
    <row r="106" ht="12.75">
      <c r="D106" s="184"/>
    </row>
    <row r="107" ht="12.75">
      <c r="D107" s="184"/>
    </row>
    <row r="108" ht="12.75">
      <c r="D108" s="184"/>
    </row>
    <row r="109" ht="12.75">
      <c r="D109" s="184"/>
    </row>
    <row r="110" ht="12.75">
      <c r="D110" s="184"/>
    </row>
    <row r="111" ht="12.75">
      <c r="D111" s="184"/>
    </row>
    <row r="112" ht="12.75">
      <c r="D112" s="184"/>
    </row>
    <row r="113" ht="12.75">
      <c r="D113" s="184"/>
    </row>
    <row r="114" ht="12.75">
      <c r="D114" s="184"/>
    </row>
    <row r="115" ht="12.75">
      <c r="D115" s="184"/>
    </row>
    <row r="116" ht="12.75">
      <c r="D116" s="184"/>
    </row>
    <row r="117" ht="12.75">
      <c r="D117" s="184"/>
    </row>
    <row r="118" ht="12.75">
      <c r="D118" s="184"/>
    </row>
    <row r="119" ht="12.75">
      <c r="D119" s="184"/>
    </row>
    <row r="120" ht="12.75">
      <c r="D120" s="184"/>
    </row>
    <row r="121" ht="12.75">
      <c r="D121" s="184"/>
    </row>
    <row r="122" ht="12.75">
      <c r="D122" s="184"/>
    </row>
    <row r="123" ht="12.75">
      <c r="D123" s="184"/>
    </row>
    <row r="124" ht="12.75">
      <c r="D124" s="184"/>
    </row>
    <row r="125" ht="12.75">
      <c r="D125" s="184"/>
    </row>
    <row r="126" ht="12.75">
      <c r="D126" s="184"/>
    </row>
    <row r="127" ht="12.75">
      <c r="D127" s="184"/>
    </row>
    <row r="128" ht="12.75">
      <c r="D128" s="184"/>
    </row>
    <row r="129" ht="12.75">
      <c r="D129" s="184"/>
    </row>
    <row r="130" ht="12.75">
      <c r="D130" s="184"/>
    </row>
    <row r="131" ht="12.75">
      <c r="D131" s="184"/>
    </row>
    <row r="132" ht="12.75">
      <c r="D132" s="184"/>
    </row>
    <row r="133" ht="12.75">
      <c r="D133" s="184"/>
    </row>
    <row r="134" ht="12.75">
      <c r="D134" s="184"/>
    </row>
    <row r="135" ht="12.75">
      <c r="D135" s="184"/>
    </row>
    <row r="136" ht="12.75">
      <c r="D136" s="184"/>
    </row>
    <row r="137" ht="12.75">
      <c r="D137" s="184"/>
    </row>
    <row r="138" ht="12.75">
      <c r="D138" s="184"/>
    </row>
    <row r="139" ht="12.75">
      <c r="D139" s="184"/>
    </row>
    <row r="140" ht="12.75">
      <c r="D140" s="184"/>
    </row>
    <row r="141" ht="12.75">
      <c r="D141" s="184"/>
    </row>
    <row r="142" ht="12.75">
      <c r="D142" s="184"/>
    </row>
    <row r="143" ht="12.75">
      <c r="D143" s="184"/>
    </row>
    <row r="144" ht="12.75">
      <c r="D144" s="184"/>
    </row>
    <row r="145" ht="12.75">
      <c r="D145" s="184"/>
    </row>
    <row r="146" ht="12.75">
      <c r="D146" s="184"/>
    </row>
    <row r="147" ht="12.75">
      <c r="D147" s="184"/>
    </row>
    <row r="148" ht="12.75">
      <c r="D148" s="184"/>
    </row>
    <row r="149" ht="12.75">
      <c r="D149" s="184"/>
    </row>
    <row r="150" ht="12.75">
      <c r="D150" s="184"/>
    </row>
    <row r="151" ht="12.75">
      <c r="D151" s="184"/>
    </row>
    <row r="152" ht="12.75">
      <c r="D152" s="184"/>
    </row>
    <row r="153" ht="12.75">
      <c r="D153" s="184"/>
    </row>
    <row r="154" ht="12.75">
      <c r="D154" s="184"/>
    </row>
    <row r="155" ht="12.75">
      <c r="D155" s="184"/>
    </row>
    <row r="156" ht="12.75">
      <c r="D156" s="184"/>
    </row>
    <row r="157" ht="12.75">
      <c r="D157" s="184"/>
    </row>
    <row r="158" ht="12.75">
      <c r="D158" s="184"/>
    </row>
    <row r="159" ht="12.75">
      <c r="D159" s="184"/>
    </row>
    <row r="160" ht="12.75">
      <c r="D160" s="184"/>
    </row>
    <row r="161" ht="12.75">
      <c r="D161" s="184"/>
    </row>
    <row r="162" ht="12.75">
      <c r="D162" s="184"/>
    </row>
    <row r="163" ht="12.75">
      <c r="D163" s="184"/>
    </row>
    <row r="164" ht="12.75">
      <c r="D164" s="184"/>
    </row>
    <row r="165" ht="12.75">
      <c r="D165" s="184"/>
    </row>
    <row r="166" ht="12.75">
      <c r="D166" s="184"/>
    </row>
    <row r="167" ht="12.75">
      <c r="D167" s="184"/>
    </row>
    <row r="168" ht="12.75">
      <c r="D168" s="184"/>
    </row>
    <row r="169" ht="12.75">
      <c r="D169" s="184"/>
    </row>
    <row r="170" ht="12.75">
      <c r="D170" s="184"/>
    </row>
    <row r="171" ht="12.75">
      <c r="D171" s="184"/>
    </row>
    <row r="172" ht="12.75">
      <c r="D172" s="184"/>
    </row>
    <row r="173" ht="12.75">
      <c r="D173" s="184"/>
    </row>
    <row r="174" ht="12.75">
      <c r="D174" s="184"/>
    </row>
    <row r="175" ht="12.75">
      <c r="D175" s="184"/>
    </row>
    <row r="176" ht="12.75">
      <c r="D176" s="184"/>
    </row>
    <row r="177" ht="12.75">
      <c r="D177" s="184"/>
    </row>
    <row r="178" ht="12.75">
      <c r="D178" s="184"/>
    </row>
    <row r="179" ht="12.75">
      <c r="D179" s="184"/>
    </row>
    <row r="180" ht="12.75">
      <c r="D180" s="184"/>
    </row>
    <row r="181" ht="12.75">
      <c r="D181" s="184"/>
    </row>
    <row r="182" ht="12.75">
      <c r="D182" s="184"/>
    </row>
    <row r="183" ht="12.75">
      <c r="D183" s="184"/>
    </row>
    <row r="184" ht="12.75">
      <c r="D184" s="184"/>
    </row>
    <row r="185" ht="12.75">
      <c r="D185" s="184"/>
    </row>
    <row r="186" ht="12.75">
      <c r="D186" s="184"/>
    </row>
    <row r="187" ht="12.75">
      <c r="D187" s="184"/>
    </row>
    <row r="188" ht="12.75">
      <c r="D188" s="184"/>
    </row>
    <row r="189" ht="12.75">
      <c r="D189" s="184"/>
    </row>
    <row r="190" ht="12.75">
      <c r="D190" s="184"/>
    </row>
    <row r="191" ht="12.75">
      <c r="D191" s="184"/>
    </row>
    <row r="192" ht="12.75">
      <c r="D192" s="184"/>
    </row>
    <row r="193" ht="12.75">
      <c r="D193" s="184"/>
    </row>
    <row r="194" ht="12.75">
      <c r="D194" s="184"/>
    </row>
    <row r="195" ht="12.75">
      <c r="D195" s="184"/>
    </row>
    <row r="196" ht="12.75">
      <c r="D196" s="184"/>
    </row>
    <row r="197" ht="12.75">
      <c r="D197" s="184"/>
    </row>
    <row r="198" ht="12.75">
      <c r="D198" s="184"/>
    </row>
    <row r="199" ht="12.75">
      <c r="D199" s="184"/>
    </row>
    <row r="200" ht="12.75">
      <c r="D200" s="184"/>
    </row>
    <row r="201" ht="12.75">
      <c r="D201" s="184"/>
    </row>
    <row r="202" ht="12.75">
      <c r="D202" s="184"/>
    </row>
    <row r="203" ht="12.75">
      <c r="D203" s="184"/>
    </row>
    <row r="204" ht="12.75">
      <c r="D204" s="184"/>
    </row>
    <row r="205" ht="12.75">
      <c r="D205" s="184"/>
    </row>
    <row r="206" ht="12.75">
      <c r="D206" s="184"/>
    </row>
    <row r="207" ht="12.75">
      <c r="D207" s="184"/>
    </row>
    <row r="208" ht="12.75">
      <c r="D208" s="184"/>
    </row>
    <row r="209" ht="12.75">
      <c r="D209" s="184"/>
    </row>
    <row r="210" ht="12.75">
      <c r="D210" s="184"/>
    </row>
    <row r="211" ht="12.75">
      <c r="D211" s="184"/>
    </row>
    <row r="212" ht="12.75">
      <c r="D212" s="184"/>
    </row>
    <row r="213" ht="12.75">
      <c r="D213" s="184"/>
    </row>
    <row r="214" ht="12.75">
      <c r="D214" s="184"/>
    </row>
    <row r="215" ht="12.75">
      <c r="D215" s="184"/>
    </row>
    <row r="216" ht="12.75">
      <c r="D216" s="184"/>
    </row>
    <row r="217" ht="12.75">
      <c r="D217" s="184"/>
    </row>
    <row r="218" ht="12.75">
      <c r="D218" s="184"/>
    </row>
    <row r="219" ht="12.75">
      <c r="D219" s="184"/>
    </row>
    <row r="220" ht="12.75">
      <c r="D220" s="184"/>
    </row>
    <row r="221" ht="12.75">
      <c r="D221" s="184"/>
    </row>
    <row r="222" ht="12.75">
      <c r="D222" s="184"/>
    </row>
    <row r="223" ht="12.75">
      <c r="D223" s="184"/>
    </row>
    <row r="224" ht="12.75">
      <c r="D224" s="184"/>
    </row>
    <row r="225" ht="12.75">
      <c r="D225" s="184"/>
    </row>
    <row r="226" ht="12.75">
      <c r="D226" s="184"/>
    </row>
    <row r="227" ht="12.75">
      <c r="D227" s="184"/>
    </row>
    <row r="228" ht="12.75">
      <c r="D228" s="184"/>
    </row>
    <row r="229" ht="12.75">
      <c r="D229" s="184"/>
    </row>
    <row r="230" ht="12.75">
      <c r="D230" s="184"/>
    </row>
    <row r="231" ht="12.75">
      <c r="D231" s="184"/>
    </row>
    <row r="232" ht="12.75">
      <c r="D232" s="184"/>
    </row>
    <row r="233" ht="12.75">
      <c r="D233" s="184"/>
    </row>
    <row r="234" ht="12.75">
      <c r="D234" s="184"/>
    </row>
  </sheetData>
  <sheetProtection password="8D83" sheet="1" objects="1" scenarios="1"/>
  <printOptions/>
  <pageMargins left="0.75" right="0.75" top="1" bottom="1" header="0.5" footer="0.5"/>
  <pageSetup horizontalDpi="600" verticalDpi="60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Primary Industries &amp;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dc:creator>
  <cp:keywords/>
  <dc:description/>
  <cp:lastModifiedBy>Johnston, Bill</cp:lastModifiedBy>
  <dcterms:created xsi:type="dcterms:W3CDTF">2007-02-15T04:43:22Z</dcterms:created>
  <dcterms:modified xsi:type="dcterms:W3CDTF">2013-07-02T04:53:38Z</dcterms:modified>
  <cp:category/>
  <cp:version/>
  <cp:contentType/>
  <cp:contentStatus/>
</cp:coreProperties>
</file>